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F:\Usr\_C_S_JUR\Word\0. DOCUMENTACIÓN EXPEDIENTES\2670\"/>
    </mc:Choice>
  </mc:AlternateContent>
  <xr:revisionPtr revIDLastSave="0" documentId="8_{8D1EDED5-E790-4B72-9035-814242AA47F7}" xr6:coauthVersionLast="46" xr6:coauthVersionMax="46" xr10:uidLastSave="{00000000-0000-0000-0000-000000000000}"/>
  <bookViews>
    <workbookView xWindow="-120" yWindow="-120" windowWidth="29040" windowHeight="15840" xr2:uid="{00000000-000D-0000-FFFF-FFFF00000000}"/>
  </bookViews>
  <sheets>
    <sheet name="Lote 1 Abastecimiento" sheetId="1" r:id="rId1"/>
    <sheet name="Lote 2 Saneamiento" sheetId="2" r:id="rId2"/>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13" i="2" l="1"/>
  <c r="J212" i="2"/>
  <c r="I214" i="2" s="1"/>
  <c r="J211" i="2"/>
  <c r="J210" i="2"/>
  <c r="J209" i="2"/>
  <c r="J205" i="2"/>
  <c r="J203" i="2"/>
  <c r="J201" i="2"/>
  <c r="J199" i="2"/>
  <c r="J197" i="2"/>
  <c r="J190" i="2"/>
  <c r="J188" i="2"/>
  <c r="J186" i="2"/>
  <c r="J184" i="2"/>
  <c r="J182" i="2"/>
  <c r="H181" i="2"/>
  <c r="J177" i="2"/>
  <c r="J175" i="2"/>
  <c r="I179" i="2" s="1"/>
  <c r="H174" i="2"/>
  <c r="J170" i="2"/>
  <c r="J168" i="2"/>
  <c r="I172" i="2" s="1"/>
  <c r="H167" i="2"/>
  <c r="H166" i="2"/>
  <c r="I163" i="2"/>
  <c r="J163" i="2" s="1"/>
  <c r="J158" i="2" s="1"/>
  <c r="J161" i="2"/>
  <c r="J159" i="2"/>
  <c r="H158" i="2"/>
  <c r="J155" i="2"/>
  <c r="I157" i="2" s="1"/>
  <c r="J153" i="2"/>
  <c r="H152" i="2"/>
  <c r="J149" i="2"/>
  <c r="J147" i="2"/>
  <c r="J145" i="2"/>
  <c r="H144" i="2"/>
  <c r="J140" i="2"/>
  <c r="J138" i="2"/>
  <c r="J136" i="2"/>
  <c r="I142" i="2" s="1"/>
  <c r="H135" i="2"/>
  <c r="H134" i="2"/>
  <c r="J130" i="2"/>
  <c r="J128" i="2"/>
  <c r="J126" i="2"/>
  <c r="J124" i="2"/>
  <c r="H123" i="2"/>
  <c r="J117" i="2"/>
  <c r="I119" i="2" s="1"/>
  <c r="J119" i="2" s="1"/>
  <c r="J116" i="2" s="1"/>
  <c r="J113" i="2"/>
  <c r="J111" i="2"/>
  <c r="J106" i="2"/>
  <c r="I108" i="2" s="1"/>
  <c r="J104" i="2"/>
  <c r="J102" i="2"/>
  <c r="H101" i="2"/>
  <c r="J97" i="2"/>
  <c r="I99" i="2" s="1"/>
  <c r="J95" i="2"/>
  <c r="J93" i="2"/>
  <c r="H92" i="2"/>
  <c r="J87" i="2"/>
  <c r="J85" i="2"/>
  <c r="J83" i="2"/>
  <c r="J81" i="2"/>
  <c r="H80" i="2"/>
  <c r="H79" i="2"/>
  <c r="J73" i="2"/>
  <c r="J71" i="2"/>
  <c r="J69" i="2"/>
  <c r="I75" i="2" s="1"/>
  <c r="H68" i="2"/>
  <c r="J64" i="2"/>
  <c r="J62" i="2"/>
  <c r="J60" i="2"/>
  <c r="J58" i="2"/>
  <c r="J56" i="2"/>
  <c r="J54" i="2"/>
  <c r="I66" i="2" s="1"/>
  <c r="H53" i="2"/>
  <c r="J49" i="2"/>
  <c r="J47" i="2"/>
  <c r="J45" i="2"/>
  <c r="H44" i="2"/>
  <c r="H43" i="2"/>
  <c r="J37" i="2"/>
  <c r="J35" i="2"/>
  <c r="J33" i="2"/>
  <c r="J31" i="2"/>
  <c r="J29" i="2"/>
  <c r="H28" i="2"/>
  <c r="J24" i="2"/>
  <c r="J22" i="2"/>
  <c r="J20" i="2"/>
  <c r="H19" i="2"/>
  <c r="H18" i="2"/>
  <c r="J14" i="2"/>
  <c r="J12" i="2"/>
  <c r="J10" i="2"/>
  <c r="J8" i="2"/>
  <c r="J6" i="2"/>
  <c r="H5" i="2"/>
  <c r="H4" i="2"/>
  <c r="J213" i="1"/>
  <c r="J212" i="1"/>
  <c r="J211" i="1"/>
  <c r="J210" i="1"/>
  <c r="J209" i="1"/>
  <c r="J205" i="1"/>
  <c r="J203" i="1"/>
  <c r="J201" i="1"/>
  <c r="J199" i="1"/>
  <c r="I207" i="1" s="1"/>
  <c r="J197" i="1"/>
  <c r="H196" i="1"/>
  <c r="J190" i="1"/>
  <c r="J188" i="1"/>
  <c r="J186" i="1"/>
  <c r="J184" i="1"/>
  <c r="I192" i="1" s="1"/>
  <c r="J182" i="1"/>
  <c r="H181" i="1"/>
  <c r="J177" i="1"/>
  <c r="J175" i="1"/>
  <c r="I179" i="1" s="1"/>
  <c r="H174" i="1"/>
  <c r="J170" i="1"/>
  <c r="J168" i="1"/>
  <c r="I172" i="1" s="1"/>
  <c r="H167" i="1"/>
  <c r="H166" i="1"/>
  <c r="J161" i="1"/>
  <c r="J159" i="1"/>
  <c r="I163" i="1" s="1"/>
  <c r="H158" i="1"/>
  <c r="J157" i="1"/>
  <c r="I157" i="1"/>
  <c r="J155" i="1"/>
  <c r="J153" i="1"/>
  <c r="J152" i="1"/>
  <c r="I152" i="1"/>
  <c r="H152" i="1"/>
  <c r="I150" i="1"/>
  <c r="J150" i="1" s="1"/>
  <c r="J144" i="1" s="1"/>
  <c r="J149" i="1"/>
  <c r="J147" i="1"/>
  <c r="J145" i="1"/>
  <c r="H144" i="1"/>
  <c r="I142" i="1"/>
  <c r="J142" i="1" s="1"/>
  <c r="J135" i="1" s="1"/>
  <c r="J140" i="1"/>
  <c r="J138" i="1"/>
  <c r="J136" i="1"/>
  <c r="H135" i="1"/>
  <c r="H134" i="1"/>
  <c r="J130" i="1"/>
  <c r="J128" i="1"/>
  <c r="J126" i="1"/>
  <c r="J124" i="1"/>
  <c r="I132" i="1" s="1"/>
  <c r="H123" i="1"/>
  <c r="J117" i="1"/>
  <c r="I119" i="1" s="1"/>
  <c r="J113" i="1"/>
  <c r="J111" i="1"/>
  <c r="I115" i="1" s="1"/>
  <c r="J106" i="1"/>
  <c r="J104" i="1"/>
  <c r="J102" i="1"/>
  <c r="I108" i="1" s="1"/>
  <c r="H101" i="1"/>
  <c r="J97" i="1"/>
  <c r="J95" i="1"/>
  <c r="J93" i="1"/>
  <c r="I99" i="1" s="1"/>
  <c r="H92" i="1"/>
  <c r="J87" i="1"/>
  <c r="J85" i="1"/>
  <c r="J83" i="1"/>
  <c r="J81" i="1"/>
  <c r="I90" i="1" s="1"/>
  <c r="H80" i="1"/>
  <c r="H79" i="1"/>
  <c r="J73" i="1"/>
  <c r="J71" i="1"/>
  <c r="I75" i="1" s="1"/>
  <c r="J69" i="1"/>
  <c r="H68" i="1"/>
  <c r="J64" i="1"/>
  <c r="J62" i="1"/>
  <c r="J60" i="1"/>
  <c r="J58" i="1"/>
  <c r="J56" i="1"/>
  <c r="J54" i="1"/>
  <c r="I66" i="1" s="1"/>
  <c r="H53" i="1"/>
  <c r="J49" i="1"/>
  <c r="J47" i="1"/>
  <c r="J45" i="1"/>
  <c r="I51" i="1" s="1"/>
  <c r="H44" i="1"/>
  <c r="H43" i="1"/>
  <c r="J37" i="1"/>
  <c r="J35" i="1"/>
  <c r="J33" i="1"/>
  <c r="J31" i="1"/>
  <c r="J29" i="1"/>
  <c r="H28" i="1"/>
  <c r="J24" i="1"/>
  <c r="J22" i="1"/>
  <c r="J20" i="1"/>
  <c r="H19" i="1"/>
  <c r="H18" i="1"/>
  <c r="J14" i="1"/>
  <c r="J12" i="1"/>
  <c r="J10" i="1"/>
  <c r="J8" i="1"/>
  <c r="J6" i="1"/>
  <c r="H5" i="1"/>
  <c r="H4" i="1"/>
  <c r="I214" i="1" l="1"/>
  <c r="I115" i="2"/>
  <c r="I132" i="2"/>
  <c r="I150" i="2"/>
  <c r="J172" i="2"/>
  <c r="J167" i="2" s="1"/>
  <c r="I167" i="2"/>
  <c r="I192" i="2"/>
  <c r="I181" i="2" s="1"/>
  <c r="I207" i="2"/>
  <c r="I196" i="2" s="1"/>
  <c r="I90" i="2"/>
  <c r="I80" i="2" s="1"/>
  <c r="I51" i="2"/>
  <c r="I44" i="2" s="1"/>
  <c r="I39" i="2"/>
  <c r="J39" i="2" s="1"/>
  <c r="J28" i="2" s="1"/>
  <c r="I26" i="2"/>
  <c r="I16" i="2"/>
  <c r="I5" i="2" s="1"/>
  <c r="J26" i="2"/>
  <c r="J19" i="2" s="1"/>
  <c r="I19" i="2"/>
  <c r="I68" i="2"/>
  <c r="J75" i="2"/>
  <c r="J68" i="2" s="1"/>
  <c r="J150" i="2"/>
  <c r="J144" i="2" s="1"/>
  <c r="I144" i="2"/>
  <c r="I53" i="2"/>
  <c r="J66" i="2"/>
  <c r="J53" i="2" s="1"/>
  <c r="J90" i="2"/>
  <c r="J80" i="2" s="1"/>
  <c r="I110" i="2"/>
  <c r="J115" i="2"/>
  <c r="J110" i="2" s="1"/>
  <c r="J157" i="2"/>
  <c r="I152" i="2"/>
  <c r="J152" i="2" s="1"/>
  <c r="I174" i="2"/>
  <c r="J179" i="2"/>
  <c r="J174" i="2" s="1"/>
  <c r="J99" i="2"/>
  <c r="J92" i="2" s="1"/>
  <c r="I92" i="2"/>
  <c r="I101" i="2"/>
  <c r="J108" i="2"/>
  <c r="J101" i="2" s="1"/>
  <c r="J142" i="2"/>
  <c r="J135" i="2" s="1"/>
  <c r="I135" i="2"/>
  <c r="J192" i="2"/>
  <c r="J181" i="2" s="1"/>
  <c r="I28" i="2"/>
  <c r="J132" i="2"/>
  <c r="J123" i="2" s="1"/>
  <c r="I123" i="2"/>
  <c r="J207" i="2"/>
  <c r="J196" i="2" s="1"/>
  <c r="J214" i="2"/>
  <c r="J208" i="2" s="1"/>
  <c r="I215" i="2" s="1"/>
  <c r="I208" i="2"/>
  <c r="I158" i="2"/>
  <c r="I116" i="2"/>
  <c r="I39" i="1"/>
  <c r="J39" i="1" s="1"/>
  <c r="J28" i="1" s="1"/>
  <c r="I26" i="1"/>
  <c r="I19" i="1" s="1"/>
  <c r="I16" i="1"/>
  <c r="J16" i="1" s="1"/>
  <c r="J5" i="1" s="1"/>
  <c r="J214" i="1"/>
  <c r="J208" i="1" s="1"/>
  <c r="I208" i="1"/>
  <c r="J179" i="1"/>
  <c r="J174" i="1" s="1"/>
  <c r="I174" i="1"/>
  <c r="J192" i="1"/>
  <c r="J181" i="1" s="1"/>
  <c r="I181" i="1"/>
  <c r="I101" i="1"/>
  <c r="J108" i="1"/>
  <c r="J101" i="1" s="1"/>
  <c r="J119" i="1"/>
  <c r="J116" i="1" s="1"/>
  <c r="I116" i="1"/>
  <c r="I158" i="1"/>
  <c r="J163" i="1"/>
  <c r="J158" i="1" s="1"/>
  <c r="I164" i="1" s="1"/>
  <c r="I167" i="1"/>
  <c r="J172" i="1"/>
  <c r="J167" i="1" s="1"/>
  <c r="I92" i="1"/>
  <c r="J99" i="1"/>
  <c r="J92" i="1" s="1"/>
  <c r="I44" i="1"/>
  <c r="J51" i="1"/>
  <c r="J44" i="1" s="1"/>
  <c r="J66" i="1"/>
  <c r="J53" i="1" s="1"/>
  <c r="I53" i="1"/>
  <c r="J75" i="1"/>
  <c r="J68" i="1" s="1"/>
  <c r="I68" i="1"/>
  <c r="I80" i="1"/>
  <c r="J90" i="1"/>
  <c r="J80" i="1" s="1"/>
  <c r="J115" i="1"/>
  <c r="J110" i="1" s="1"/>
  <c r="I110" i="1"/>
  <c r="J132" i="1"/>
  <c r="J123" i="1" s="1"/>
  <c r="I123" i="1"/>
  <c r="I196" i="1"/>
  <c r="J207" i="1"/>
  <c r="J196" i="1" s="1"/>
  <c r="I135" i="1"/>
  <c r="I144" i="1"/>
  <c r="J26" i="1"/>
  <c r="J19" i="1" s="1"/>
  <c r="F207" i="1"/>
  <c r="E4" i="1"/>
  <c r="E5" i="1"/>
  <c r="E18" i="1"/>
  <c r="E19" i="1"/>
  <c r="E28" i="1"/>
  <c r="E43" i="1"/>
  <c r="E44" i="1"/>
  <c r="E53" i="1"/>
  <c r="E68" i="1"/>
  <c r="E79" i="1"/>
  <c r="E80" i="1"/>
  <c r="E92" i="1"/>
  <c r="E101" i="1"/>
  <c r="E123" i="1"/>
  <c r="E134" i="1"/>
  <c r="E135" i="1"/>
  <c r="E144" i="1"/>
  <c r="E152" i="1"/>
  <c r="E158" i="1"/>
  <c r="E166" i="1"/>
  <c r="E167" i="1"/>
  <c r="E174" i="1"/>
  <c r="E181" i="1"/>
  <c r="E196" i="1"/>
  <c r="I164" i="2" l="1"/>
  <c r="I194" i="2"/>
  <c r="J51" i="2"/>
  <c r="J44" i="2" s="1"/>
  <c r="J16" i="2"/>
  <c r="J5" i="2" s="1"/>
  <c r="I166" i="2"/>
  <c r="J194" i="2"/>
  <c r="J166" i="2" s="1"/>
  <c r="J164" i="2"/>
  <c r="J134" i="2" s="1"/>
  <c r="I134" i="2"/>
  <c r="I77" i="2"/>
  <c r="I120" i="2"/>
  <c r="I41" i="2"/>
  <c r="I28" i="1"/>
  <c r="I41" i="1"/>
  <c r="I18" i="1" s="1"/>
  <c r="I5" i="1"/>
  <c r="I120" i="1"/>
  <c r="J164" i="1"/>
  <c r="J134" i="1" s="1"/>
  <c r="I134" i="1"/>
  <c r="I77" i="1"/>
  <c r="I194" i="1"/>
  <c r="F66" i="2"/>
  <c r="G64" i="2"/>
  <c r="J41" i="2" l="1"/>
  <c r="J18" i="2" s="1"/>
  <c r="I18" i="2"/>
  <c r="J120" i="2"/>
  <c r="J79" i="2" s="1"/>
  <c r="I79" i="2"/>
  <c r="I43" i="2"/>
  <c r="J77" i="2"/>
  <c r="J43" i="2" s="1"/>
  <c r="J41" i="1"/>
  <c r="J18" i="1" s="1"/>
  <c r="I43" i="1"/>
  <c r="J77" i="1"/>
  <c r="J43" i="1" s="1"/>
  <c r="J194" i="1"/>
  <c r="J166" i="1" s="1"/>
  <c r="I166" i="1"/>
  <c r="I79" i="1"/>
  <c r="J120" i="1"/>
  <c r="J79" i="1" s="1"/>
  <c r="G64" i="1"/>
  <c r="G205" i="2"/>
  <c r="G203" i="2"/>
  <c r="F207" i="2" s="1"/>
  <c r="G205" i="1"/>
  <c r="G203" i="1"/>
  <c r="J215" i="2" l="1"/>
  <c r="J4" i="2" s="1"/>
  <c r="I217" i="2" s="1"/>
  <c r="I215" i="1"/>
  <c r="I4" i="1" s="1"/>
  <c r="G213" i="2"/>
  <c r="G212" i="2"/>
  <c r="G211" i="2"/>
  <c r="G210" i="2"/>
  <c r="G209" i="2"/>
  <c r="G201" i="2"/>
  <c r="G199" i="2"/>
  <c r="G197" i="2"/>
  <c r="G190" i="2"/>
  <c r="G188" i="2"/>
  <c r="G186" i="2"/>
  <c r="G184" i="2"/>
  <c r="G182" i="2"/>
  <c r="E181" i="2"/>
  <c r="G177" i="2"/>
  <c r="G175" i="2"/>
  <c r="E174" i="2"/>
  <c r="G170" i="2"/>
  <c r="G168" i="2"/>
  <c r="E167" i="2"/>
  <c r="E166" i="2"/>
  <c r="G161" i="2"/>
  <c r="G159" i="2"/>
  <c r="F163" i="2" s="1"/>
  <c r="E158" i="2"/>
  <c r="G155" i="2"/>
  <c r="G153" i="2"/>
  <c r="E152" i="2"/>
  <c r="G149" i="2"/>
  <c r="G147" i="2"/>
  <c r="G145" i="2"/>
  <c r="F150" i="2" s="1"/>
  <c r="F144" i="2" s="1"/>
  <c r="E144" i="2"/>
  <c r="G140" i="2"/>
  <c r="G138" i="2"/>
  <c r="G136" i="2"/>
  <c r="E135" i="2"/>
  <c r="E134" i="2"/>
  <c r="G130" i="2"/>
  <c r="G128" i="2"/>
  <c r="G126" i="2"/>
  <c r="G124" i="2"/>
  <c r="E123" i="2"/>
  <c r="G117" i="2"/>
  <c r="F119" i="2" s="1"/>
  <c r="G113" i="2"/>
  <c r="G111" i="2"/>
  <c r="F115" i="2" s="1"/>
  <c r="G115" i="2" s="1"/>
  <c r="G110" i="2" s="1"/>
  <c r="G106" i="2"/>
  <c r="G104" i="2"/>
  <c r="G102" i="2"/>
  <c r="E101" i="2"/>
  <c r="G97" i="2"/>
  <c r="G95" i="2"/>
  <c r="G93" i="2"/>
  <c r="E92" i="2"/>
  <c r="G87" i="2"/>
  <c r="G85" i="2"/>
  <c r="G83" i="2"/>
  <c r="G81" i="2"/>
  <c r="E80" i="2"/>
  <c r="E79" i="2"/>
  <c r="G73" i="2"/>
  <c r="F75" i="2" s="1"/>
  <c r="F68" i="2" s="1"/>
  <c r="G71" i="2"/>
  <c r="G69" i="2"/>
  <c r="E68" i="2"/>
  <c r="G62" i="2"/>
  <c r="G60" i="2"/>
  <c r="G58" i="2"/>
  <c r="G56" i="2"/>
  <c r="G54" i="2"/>
  <c r="E53" i="2"/>
  <c r="G49" i="2"/>
  <c r="G47" i="2"/>
  <c r="G45" i="2"/>
  <c r="F51" i="2" s="1"/>
  <c r="E44" i="2"/>
  <c r="E43" i="2"/>
  <c r="G37" i="2"/>
  <c r="G35" i="2"/>
  <c r="G33" i="2"/>
  <c r="G31" i="2"/>
  <c r="G29" i="2"/>
  <c r="E28" i="2"/>
  <c r="G24" i="2"/>
  <c r="G22" i="2"/>
  <c r="G20" i="2"/>
  <c r="E19" i="2"/>
  <c r="E18" i="2"/>
  <c r="G14" i="2"/>
  <c r="G12" i="2"/>
  <c r="G10" i="2"/>
  <c r="G8" i="2"/>
  <c r="G6" i="2"/>
  <c r="E5" i="2"/>
  <c r="E4" i="2"/>
  <c r="I4" i="2" l="1"/>
  <c r="J217" i="2"/>
  <c r="J215" i="1"/>
  <c r="J4" i="1" s="1"/>
  <c r="I217" i="1" s="1"/>
  <c r="F16" i="2"/>
  <c r="F214" i="2"/>
  <c r="G214" i="2" s="1"/>
  <c r="G208" i="2" s="1"/>
  <c r="F172" i="2"/>
  <c r="F167" i="2" s="1"/>
  <c r="F53" i="2"/>
  <c r="F39" i="2"/>
  <c r="G39" i="2" s="1"/>
  <c r="G28" i="2" s="1"/>
  <c r="F26" i="2"/>
  <c r="F19" i="2" s="1"/>
  <c r="F99" i="2"/>
  <c r="F108" i="2"/>
  <c r="F101" i="2" s="1"/>
  <c r="F132" i="2"/>
  <c r="F123" i="2" s="1"/>
  <c r="F142" i="2"/>
  <c r="F135" i="2" s="1"/>
  <c r="F157" i="2"/>
  <c r="F192" i="2"/>
  <c r="G192" i="2" s="1"/>
  <c r="G181" i="2" s="1"/>
  <c r="F179" i="2"/>
  <c r="F174" i="2" s="1"/>
  <c r="F90" i="2"/>
  <c r="G207" i="2"/>
  <c r="G196" i="2" s="1"/>
  <c r="G26" i="2"/>
  <c r="G19" i="2" s="1"/>
  <c r="G163" i="2"/>
  <c r="G158" i="2" s="1"/>
  <c r="F158" i="2"/>
  <c r="F5" i="2"/>
  <c r="G16" i="2"/>
  <c r="G5" i="2" s="1"/>
  <c r="G99" i="2"/>
  <c r="G92" i="2" s="1"/>
  <c r="F92" i="2"/>
  <c r="G172" i="2"/>
  <c r="G167" i="2" s="1"/>
  <c r="G179" i="2"/>
  <c r="G174" i="2" s="1"/>
  <c r="G108" i="2"/>
  <c r="G101" i="2" s="1"/>
  <c r="G132" i="2"/>
  <c r="G123" i="2" s="1"/>
  <c r="F152" i="2"/>
  <c r="G152" i="2" s="1"/>
  <c r="G157" i="2"/>
  <c r="G51" i="2"/>
  <c r="G44" i="2" s="1"/>
  <c r="F44" i="2"/>
  <c r="G90" i="2"/>
  <c r="G80" i="2" s="1"/>
  <c r="F80" i="2"/>
  <c r="G119" i="2"/>
  <c r="G116" i="2" s="1"/>
  <c r="F116" i="2"/>
  <c r="G75" i="2"/>
  <c r="G68" i="2" s="1"/>
  <c r="G150" i="2"/>
  <c r="G144" i="2" s="1"/>
  <c r="F110" i="2"/>
  <c r="G142" i="2"/>
  <c r="G135" i="2" s="1"/>
  <c r="G199" i="1"/>
  <c r="G117" i="1"/>
  <c r="F119" i="1" s="1"/>
  <c r="F116" i="1" s="1"/>
  <c r="G212" i="1"/>
  <c r="G213" i="1"/>
  <c r="G211" i="1"/>
  <c r="G210" i="1"/>
  <c r="G209" i="1"/>
  <c r="G201" i="1"/>
  <c r="G197" i="1"/>
  <c r="G161" i="1"/>
  <c r="G159" i="1"/>
  <c r="J217" i="1" l="1"/>
  <c r="F163" i="1"/>
  <c r="F158" i="1" s="1"/>
  <c r="F208" i="2"/>
  <c r="F181" i="2"/>
  <c r="G66" i="2"/>
  <c r="G53" i="2" s="1"/>
  <c r="F77" i="2" s="1"/>
  <c r="F28" i="2"/>
  <c r="F120" i="2"/>
  <c r="F79" i="2" s="1"/>
  <c r="F194" i="2"/>
  <c r="F166" i="2" s="1"/>
  <c r="F196" i="2"/>
  <c r="F196" i="1"/>
  <c r="F164" i="2"/>
  <c r="F41" i="2"/>
  <c r="G163" i="1"/>
  <c r="G158" i="1" s="1"/>
  <c r="F214" i="1"/>
  <c r="F208" i="1" s="1"/>
  <c r="G87" i="1"/>
  <c r="G113" i="1"/>
  <c r="G37" i="1"/>
  <c r="G120" i="2" l="1"/>
  <c r="G79" i="2" s="1"/>
  <c r="G194" i="2"/>
  <c r="G166" i="2" s="1"/>
  <c r="G207" i="1"/>
  <c r="G196" i="1" s="1"/>
  <c r="F18" i="2"/>
  <c r="G41" i="2"/>
  <c r="G18" i="2" s="1"/>
  <c r="G164" i="2"/>
  <c r="G134" i="2" s="1"/>
  <c r="F134" i="2"/>
  <c r="G77" i="2"/>
  <c r="G43" i="2" s="1"/>
  <c r="F215" i="2" s="1"/>
  <c r="F43" i="2"/>
  <c r="G14" i="1"/>
  <c r="G12" i="1"/>
  <c r="G155" i="1"/>
  <c r="G153" i="1"/>
  <c r="F157" i="1" l="1"/>
  <c r="G10" i="1"/>
  <c r="G8" i="1"/>
  <c r="G111" i="1"/>
  <c r="F115" i="1" s="1"/>
  <c r="G35" i="1"/>
  <c r="G24" i="1"/>
  <c r="F4" i="2" l="1"/>
  <c r="G215" i="2"/>
  <c r="G4" i="2" s="1"/>
  <c r="F217" i="2" s="1"/>
  <c r="G157" i="1"/>
  <c r="F152" i="1"/>
  <c r="G152" i="1" s="1"/>
  <c r="G115" i="1"/>
  <c r="G110" i="1" s="1"/>
  <c r="F110" i="1"/>
  <c r="G190" i="1"/>
  <c r="G188" i="1"/>
  <c r="G186" i="1"/>
  <c r="G184" i="1"/>
  <c r="G182" i="1"/>
  <c r="G177" i="1"/>
  <c r="G175" i="1"/>
  <c r="G170" i="1"/>
  <c r="G168" i="1"/>
  <c r="F172" i="1" s="1"/>
  <c r="G172" i="1" s="1"/>
  <c r="G149" i="1"/>
  <c r="G147" i="1"/>
  <c r="G145" i="1"/>
  <c r="G140" i="1"/>
  <c r="G138" i="1"/>
  <c r="G136" i="1"/>
  <c r="G130" i="1"/>
  <c r="G128" i="1"/>
  <c r="G126" i="1"/>
  <c r="G124" i="1"/>
  <c r="G106" i="1"/>
  <c r="G104" i="1"/>
  <c r="G102" i="1"/>
  <c r="G97" i="1"/>
  <c r="G95" i="1"/>
  <c r="G93" i="1"/>
  <c r="G85" i="1"/>
  <c r="G83" i="1"/>
  <c r="G81" i="1"/>
  <c r="G73" i="1"/>
  <c r="G71" i="1"/>
  <c r="G69" i="1"/>
  <c r="G62" i="1"/>
  <c r="G60" i="1"/>
  <c r="G58" i="1"/>
  <c r="G56" i="1"/>
  <c r="G54" i="1"/>
  <c r="G49" i="1"/>
  <c r="G47" i="1"/>
  <c r="G45" i="1"/>
  <c r="G33" i="1"/>
  <c r="G31" i="1"/>
  <c r="G29" i="1"/>
  <c r="G22" i="1"/>
  <c r="G20" i="1"/>
  <c r="G6" i="1"/>
  <c r="F16" i="1" s="1"/>
  <c r="G16" i="1" s="1"/>
  <c r="G5" i="1" s="1"/>
  <c r="F66" i="1" l="1"/>
  <c r="G217" i="2"/>
  <c r="F221" i="2"/>
  <c r="F179" i="1"/>
  <c r="F167" i="1"/>
  <c r="F192" i="1"/>
  <c r="F150" i="1"/>
  <c r="G119" i="1"/>
  <c r="G116" i="1" s="1"/>
  <c r="F132" i="1"/>
  <c r="F142" i="1"/>
  <c r="F75" i="1"/>
  <c r="G75" i="1" s="1"/>
  <c r="G68" i="1" s="1"/>
  <c r="F26" i="1"/>
  <c r="G26" i="1" s="1"/>
  <c r="G19" i="1" s="1"/>
  <c r="F5" i="1"/>
  <c r="F99" i="1"/>
  <c r="F51" i="1"/>
  <c r="F39" i="1"/>
  <c r="F90" i="1"/>
  <c r="F108" i="1"/>
  <c r="F101" i="1" s="1"/>
  <c r="G108" i="1"/>
  <c r="G101" i="1" s="1"/>
  <c r="G167" i="1"/>
  <c r="F19" i="1" l="1"/>
  <c r="F68" i="1"/>
  <c r="G192" i="1"/>
  <c r="G181" i="1" s="1"/>
  <c r="F181" i="1"/>
  <c r="G179" i="1"/>
  <c r="G174" i="1" s="1"/>
  <c r="F174" i="1"/>
  <c r="G142" i="1"/>
  <c r="G135" i="1" s="1"/>
  <c r="F135" i="1"/>
  <c r="F123" i="1"/>
  <c r="G132" i="1"/>
  <c r="G123" i="1" s="1"/>
  <c r="G90" i="1"/>
  <c r="G80" i="1" s="1"/>
  <c r="F80" i="1"/>
  <c r="F92" i="1"/>
  <c r="G99" i="1"/>
  <c r="G92" i="1" s="1"/>
  <c r="G39" i="1"/>
  <c r="G28" i="1" s="1"/>
  <c r="F41" i="1" s="1"/>
  <c r="G41" i="1" s="1"/>
  <c r="G18" i="1" s="1"/>
  <c r="F28" i="1"/>
  <c r="F44" i="1"/>
  <c r="G51" i="1"/>
  <c r="G44" i="1" s="1"/>
  <c r="F53" i="1"/>
  <c r="G66" i="1"/>
  <c r="G53" i="1" s="1"/>
  <c r="F18" i="1" l="1"/>
  <c r="F194" i="1"/>
  <c r="G194" i="1"/>
  <c r="F166" i="1"/>
  <c r="F120" i="1"/>
  <c r="F79" i="1" s="1"/>
  <c r="F77" i="1"/>
  <c r="G77" i="1" s="1"/>
  <c r="G43" i="1" s="1"/>
  <c r="G166" i="1"/>
  <c r="G214" i="1"/>
  <c r="G208" i="1" s="1"/>
  <c r="F43" i="1" l="1"/>
  <c r="G120" i="1"/>
  <c r="G79" i="1" s="1"/>
  <c r="G150" i="1"/>
  <c r="G144" i="1" s="1"/>
  <c r="F164" i="1" s="1"/>
  <c r="F134" i="1" s="1"/>
  <c r="F144" i="1"/>
  <c r="G164" i="1" l="1"/>
  <c r="G134" i="1" s="1"/>
  <c r="F215" i="1" s="1"/>
  <c r="G215" i="1" l="1"/>
  <c r="G4" i="1" s="1"/>
  <c r="F217" i="1" s="1"/>
  <c r="F4" i="1"/>
  <c r="G217" i="1" l="1"/>
  <c r="G221" i="1" s="1"/>
  <c r="G222" i="1" s="1"/>
  <c r="F221" i="1"/>
  <c r="G223" i="1" l="1"/>
  <c r="G2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NATXO</author>
  </authors>
  <commentList>
    <comment ref="A3" authorId="0" shapeId="0" xr:uid="{00000000-0006-0000-0000-000001000000}">
      <text>
        <r>
          <rPr>
            <b/>
            <sz val="9"/>
            <color indexed="81"/>
            <rFont val="Tahoma"/>
            <family val="2"/>
          </rPr>
          <t>Código del concepto. Ver colores en "Entorno de trabajo: Apariencia"</t>
        </r>
      </text>
    </comment>
    <comment ref="B3" authorId="0" shapeId="0" xr:uid="{00000000-0006-0000-0000-000002000000}">
      <text>
        <r>
          <rPr>
            <b/>
            <sz val="9"/>
            <color indexed="81"/>
            <rFont val="Tahoma"/>
            <family val="2"/>
          </rPr>
          <t>Naturaleza o tipo de concepto, ver valores de cada naturaleza en la ayuda del menú contextual</t>
        </r>
      </text>
    </comment>
    <comment ref="C3" authorId="0" shapeId="0" xr:uid="{00000000-0006-0000-0000-000003000000}">
      <text>
        <r>
          <rPr>
            <b/>
            <sz val="9"/>
            <color indexed="81"/>
            <rFont val="Tahoma"/>
            <family val="2"/>
          </rPr>
          <t>Unidad principal de medida del concepto</t>
        </r>
      </text>
    </comment>
    <comment ref="D3" authorId="0" shapeId="0" xr:uid="{00000000-0006-0000-0000-000004000000}">
      <text>
        <r>
          <rPr>
            <b/>
            <sz val="9"/>
            <color indexed="81"/>
            <rFont val="Tahoma"/>
            <family val="2"/>
          </rPr>
          <t>Descripción corta</t>
        </r>
      </text>
    </comment>
    <comment ref="E3" authorId="0" shapeId="0" xr:uid="{00000000-0006-0000-0000-000005000000}">
      <text>
        <r>
          <rPr>
            <b/>
            <sz val="9"/>
            <color indexed="81"/>
            <rFont val="Tahoma"/>
            <family val="2"/>
          </rPr>
          <t>Rendimiento o cantidad presupuestada</t>
        </r>
      </text>
    </comment>
    <comment ref="F3" authorId="0" shapeId="0" xr:uid="{00000000-0006-0000-0000-000006000000}">
      <text>
        <r>
          <rPr>
            <b/>
            <sz val="9"/>
            <color indexed="81"/>
            <rFont val="Tahoma"/>
            <family val="2"/>
          </rPr>
          <t>Precio unitario en el presupuesto</t>
        </r>
      </text>
    </comment>
    <comment ref="G3" authorId="0" shapeId="0" xr:uid="{00000000-0006-0000-0000-000007000000}">
      <text>
        <r>
          <rPr>
            <b/>
            <sz val="9"/>
            <color indexed="81"/>
            <rFont val="Tahoma"/>
            <family val="2"/>
          </rPr>
          <t>Importe del presupuesto</t>
        </r>
      </text>
    </comment>
    <comment ref="H3" authorId="0" shapeId="0" xr:uid="{F49E77F0-4883-4E41-AD5F-A217CF460B20}">
      <text>
        <r>
          <rPr>
            <b/>
            <sz val="9"/>
            <color indexed="81"/>
            <rFont val="Tahoma"/>
            <family val="2"/>
          </rPr>
          <t>Rendimiento o cantidad presupuestada</t>
        </r>
      </text>
    </comment>
    <comment ref="I3" authorId="0" shapeId="0" xr:uid="{2FA65508-3D72-4F79-AFA5-CAF5DF766622}">
      <text>
        <r>
          <rPr>
            <b/>
            <sz val="9"/>
            <color indexed="81"/>
            <rFont val="Tahoma"/>
            <family val="2"/>
          </rPr>
          <t>Precio unitario en el presupuesto</t>
        </r>
      </text>
    </comment>
    <comment ref="J3" authorId="0" shapeId="0" xr:uid="{4912C1EC-E9C9-4317-9125-FD9F3887D0A8}">
      <text>
        <r>
          <rPr>
            <b/>
            <sz val="9"/>
            <color indexed="81"/>
            <rFont val="Tahoma"/>
            <family val="2"/>
          </rPr>
          <t>Importe del presupuesto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NATXO</author>
  </authors>
  <commentList>
    <comment ref="A3" authorId="0" shapeId="0" xr:uid="{3DC8E3FF-B227-4545-8677-4B93516CA26C}">
      <text>
        <r>
          <rPr>
            <b/>
            <sz val="9"/>
            <color indexed="81"/>
            <rFont val="Tahoma"/>
            <family val="2"/>
          </rPr>
          <t>Código del concepto. Ver colores en "Entorno de trabajo: Apariencia"</t>
        </r>
      </text>
    </comment>
    <comment ref="B3" authorId="0" shapeId="0" xr:uid="{9A237CF7-A8E3-4CD0-B4F6-140613AA83C6}">
      <text>
        <r>
          <rPr>
            <b/>
            <sz val="9"/>
            <color indexed="81"/>
            <rFont val="Tahoma"/>
            <family val="2"/>
          </rPr>
          <t>Naturaleza o tipo de concepto, ver valores de cada naturaleza en la ayuda del menú contextual</t>
        </r>
      </text>
    </comment>
    <comment ref="C3" authorId="0" shapeId="0" xr:uid="{63F72893-3E78-4480-9F88-DBE1A5C689B0}">
      <text>
        <r>
          <rPr>
            <b/>
            <sz val="9"/>
            <color indexed="81"/>
            <rFont val="Tahoma"/>
            <family val="2"/>
          </rPr>
          <t>Unidad principal de medida del concepto</t>
        </r>
      </text>
    </comment>
    <comment ref="D3" authorId="0" shapeId="0" xr:uid="{C8399511-D3AA-433B-A818-705FD79EC2D8}">
      <text>
        <r>
          <rPr>
            <b/>
            <sz val="9"/>
            <color indexed="81"/>
            <rFont val="Tahoma"/>
            <family val="2"/>
          </rPr>
          <t>Descripción corta</t>
        </r>
      </text>
    </comment>
    <comment ref="E3" authorId="0" shapeId="0" xr:uid="{00A4ABB2-5991-499A-BAAE-6188F44BAE3A}">
      <text>
        <r>
          <rPr>
            <b/>
            <sz val="9"/>
            <color indexed="81"/>
            <rFont val="Tahoma"/>
            <family val="2"/>
          </rPr>
          <t>Rendimiento o cantidad presupuestada</t>
        </r>
      </text>
    </comment>
    <comment ref="F3" authorId="0" shapeId="0" xr:uid="{2A280923-9E19-4EE2-B4FB-1AB592B7C417}">
      <text>
        <r>
          <rPr>
            <b/>
            <sz val="9"/>
            <color indexed="81"/>
            <rFont val="Tahoma"/>
            <family val="2"/>
          </rPr>
          <t>Precio unitario en el presupuesto</t>
        </r>
      </text>
    </comment>
    <comment ref="G3" authorId="0" shapeId="0" xr:uid="{38AE35C0-CBF8-4DE4-94BB-C2D8AB3C956D}">
      <text>
        <r>
          <rPr>
            <b/>
            <sz val="9"/>
            <color indexed="81"/>
            <rFont val="Tahoma"/>
            <family val="2"/>
          </rPr>
          <t>Importe del presupuesto</t>
        </r>
      </text>
    </comment>
    <comment ref="H3" authorId="0" shapeId="0" xr:uid="{2901609F-0A42-4C3A-A20C-567A922D711A}">
      <text>
        <r>
          <rPr>
            <b/>
            <sz val="9"/>
            <color indexed="81"/>
            <rFont val="Tahoma"/>
            <family val="2"/>
          </rPr>
          <t>Rendimiento o cantidad presupuestada</t>
        </r>
      </text>
    </comment>
    <comment ref="I3" authorId="0" shapeId="0" xr:uid="{990CFD3D-F7DD-4191-BF35-2A5F3381A852}">
      <text>
        <r>
          <rPr>
            <b/>
            <sz val="9"/>
            <color indexed="81"/>
            <rFont val="Tahoma"/>
            <family val="2"/>
          </rPr>
          <t>Precio unitario en el presupuesto</t>
        </r>
      </text>
    </comment>
    <comment ref="J3" authorId="0" shapeId="0" xr:uid="{F9C39006-7372-4D4B-9524-185C880F29A0}">
      <text>
        <r>
          <rPr>
            <b/>
            <sz val="9"/>
            <color indexed="81"/>
            <rFont val="Tahoma"/>
            <family val="2"/>
          </rPr>
          <t>Importe del presupuesto</t>
        </r>
      </text>
    </comment>
  </commentList>
</comments>
</file>

<file path=xl/sharedStrings.xml><?xml version="1.0" encoding="utf-8"?>
<sst xmlns="http://schemas.openxmlformats.org/spreadsheetml/2006/main" count="998" uniqueCount="315">
  <si>
    <t>PARTIDAS DE MANTENIMIENTO</t>
  </si>
  <si>
    <t>Presupuesto</t>
  </si>
  <si>
    <t>Código</t>
  </si>
  <si>
    <t>Nat</t>
  </si>
  <si>
    <t>Ud</t>
  </si>
  <si>
    <t>Resumen</t>
  </si>
  <si>
    <t>CanPres</t>
  </si>
  <si>
    <t>ImpPres</t>
  </si>
  <si>
    <t>01</t>
  </si>
  <si>
    <t>Capítulo</t>
  </si>
  <si>
    <t/>
  </si>
  <si>
    <t>PARTIDAS</t>
  </si>
  <si>
    <t>01.01</t>
  </si>
  <si>
    <t>01.01.01</t>
  </si>
  <si>
    <t>Partida</t>
  </si>
  <si>
    <t>ML</t>
  </si>
  <si>
    <t>APERTURA DE ZANJA</t>
  </si>
  <si>
    <t>Apertura de zanja en toda la longitud de 50 centimetros de anchura y 80 centimetros de profundidad aproximadamente por medios manuales, para INSTALACIONES (no inlcuido en esta partida), incluso acopio de tierras para posterior relleno y retirada de material sobrante a vertedero autorizado. Medida la longitud ejecutada.</t>
  </si>
  <si>
    <t>Total 01.01</t>
  </si>
  <si>
    <t>01.02</t>
  </si>
  <si>
    <t>DEMOLICIONES</t>
  </si>
  <si>
    <t>01.02.01</t>
  </si>
  <si>
    <t>TABIQUES, MUROS Y CARPINTERIA INTERIOR</t>
  </si>
  <si>
    <t>01.02.01.01</t>
  </si>
  <si>
    <t>M2</t>
  </si>
  <si>
    <t>DEMOLICION TABIQUES</t>
  </si>
  <si>
    <t>Demolición de tabiquería existente por medios manuales, limpieza y desescombrado, incluido transporte de escombros a vertedero y canon.</t>
  </si>
  <si>
    <t>01.02.01.02</t>
  </si>
  <si>
    <t>m2</t>
  </si>
  <si>
    <t>DEMOLICIÓN MURO DE BLOQUE</t>
  </si>
  <si>
    <t>Demolición de muro de bloque existente por medios manuales, limpieza y desescombrado, incluido transporte de escombros a vertedero y canon. Medida la superficie realmente ejecutada.</t>
  </si>
  <si>
    <t>Total 01.02.01</t>
  </si>
  <si>
    <t>SOLADOS, REVESTIMIENTOS Y TECHOS</t>
  </si>
  <si>
    <t>DEMOLICION DE RODAPIE</t>
  </si>
  <si>
    <t>Arrancado de rodapie de madera existente y retirada a vertedero autorizado.</t>
  </si>
  <si>
    <t>PICADO GUARN.YESO VERT.A MANO</t>
  </si>
  <si>
    <t>Picado de guarnecidos de yeso en paramentos verticales, por medios manuales, eliminándolos en su totalidad y dejando la fábrica soporte al descubierto, para su posterior revestimiento, incluido transporte de escombros a vertedero y canon.</t>
  </si>
  <si>
    <t>DEMOLICION DE FALSO TECHO</t>
  </si>
  <si>
    <t>Demolición de falso techo registrable de placas de yeso laminado, situado a una altura menor de 4 m, con medios manuales. Incluso demolicion de la estructura metálica de sujección. Incluso transporte de escombro a vertedero y canon del mismo. Medida la superficie ejecutada.</t>
  </si>
  <si>
    <t>Total 01.02</t>
  </si>
  <si>
    <t>01.03</t>
  </si>
  <si>
    <t>TABIQUERIA</t>
  </si>
  <si>
    <t>01.03.01</t>
  </si>
  <si>
    <t>LADRILLO</t>
  </si>
  <si>
    <t>01.03.01.01</t>
  </si>
  <si>
    <t>TABIQUE 1/2 PIE DE LADRILLO PERFORADO</t>
  </si>
  <si>
    <t>Fábrica de ladrillo cerámico perforado de 25x12x8 cm. de 1/2 pie de espesor recibido con mortero de cemento CEM II/A-P 32,5R y arena de río 1/6, para revestir, i/replanteo, nivelación y aplomado, rejuntado, limpieza y medios auxiliares, s/NTE-FFL y NBE-FL-90,medida deduciendo huecos superiores a 1 m2.</t>
  </si>
  <si>
    <t>01.03.01.02</t>
  </si>
  <si>
    <t>TABIQUE LADRILLO HUECO DOBLE MACHETON</t>
  </si>
  <si>
    <t>Tabique de ladrillo cerámico hueco doble 24x11,5x7 cm., en distribuciones, recibido con mortero de cemento CEM II/B-P 32,5 N y arena de río de dosificación, tipo M-7,5, i/ replanteo, aplomado y recibido de cercos, roturas, humedecido de las piezas y limpieza. Parte proporcional de andamiajes y medios auxiliares. Según UNE-EN-998-1:2004, RC-03, NTE-PTL, RL-88 y CTE-SE-F, medida la superficie teórica.</t>
  </si>
  <si>
    <t>01.03.01.03</t>
  </si>
  <si>
    <t>PELDAÑEADO ESCALERA CON LADRILLO</t>
  </si>
  <si>
    <t>Formación de peldañeado de escalera  compuesto por levantes de ladrillo hueco doble colocado a tizón hasta una latura máxima de 1,30 m, tomado con mortero de cemento, cierre superior con tablero de rasillón de 4 cm de espesor  y acabado mediante capa de reparto de cargas de 3 cm de mortero. Incluso p.p. de replanteo, nivelación y medios auxiliares. Según detalles de documentación gráfica e instrucciones de la D.F, Medida la longitud ejecutada.</t>
  </si>
  <si>
    <t>Total 01.03.01</t>
  </si>
  <si>
    <t>01.03.02</t>
  </si>
  <si>
    <t>01.03.02.01</t>
  </si>
  <si>
    <t>TABIQUE PLADUR 15/70/15</t>
  </si>
  <si>
    <t>Tabique formado por estructura de perfiles de chapa de acero galvanizado de 70 mm de ancho, cada una de ellas a base de montantes separados 600 mm entre ellos y canales a cada lado de la cual se atornillan una placas de pladur tipo N de 15 mm de espesor, dando una anchura total del conjunto de 100 mm., parte proporcional de tornillería, pasta y cinta para juntas, anclajes para suelo y techo, etc., totalmente terminado. Incluso aislamiento de lana de lana de roca entre las perfilerías de 60 mm de espesor. Según NTE-PTP, UNE 102040 IN  y ATEDY.  Medición a cinta corrida.</t>
  </si>
  <si>
    <t>01.03.02.02</t>
  </si>
  <si>
    <t>TABIQUE YESO LAMINADO ANTIHUMEDAD</t>
  </si>
  <si>
    <t>Tabique sencillo, sistema Placo Hydro "PLACO", de 100 mm de espesor total, con nivel de calidad del acabado estándar (Q2), sobre banda estanca autoadhesiva, Banda 45 "PLACO", colocada debajo de los canales y montantes de arranque, formado por una estructura simple autoportante de perfiles metálicos de acero galvanizado formada por canales R 70 "PLACO" y montantes M 70 "PLACO", con una separación entre montantes de 600 mm y una disposición normal "N", a la que se atornilla una placa de yeso laminado H1 / UNE-EN 520 - 1200 / 2500 / 15 / con los bordes longitudinales afinados, Placomarine PPM 15 "PLACO" en una cara, y otra placa H1 / UNE-EN 520 - 1200 / 2500 / 15 / con los bordes longitudinales afinados, Placomarine PPM 15 "PLACO" en la otra cara; aislamiento acústico mediante panel flexible de lana mineral, PV Acustiver "PLACO", según UNE-EN 13162, no revestido, de 65 mm de espesor, resistencia térmica 1,25 m²K/W, conductividad térmica 0,036 W/(mK), colocado en el alma. Incluso banda desolidarizadora; tornillería para la fijación de las placas; pasta y cinta para el tratamiento de juntas.
Incluye: Replanteo y trazado en el forjado inferior y en el superior de los tabiques a realizar. Colocación de banda de estanqueidad y canales inferiores, sobre solado terminado o base de asiento. Colocación de banda de estanqueidad y canales superiores, bajo forjados. Colocación y fijación de los montantes sobre los elementos horizontales. Corte de las placas. Fijación de las placas para el cierre de una de las caras del tabique. Colocación de los paneles de lana mineral entre los montantes. Fijación de las placas para el cierre de la segunda cara del tabique. Replanteo de las cajas para alojamiento de mecanismos eléctricos y de paso de instalaciones, y posterior perforación de las placas. Tratamiento de juntas. Recibido de las cajas para alojamiento de mecanismos eléctricos y de paso de instalaciones.
Criterio de medición de proyecto: Superficie medida según documentación gráfica de Proyecto, sin duplicar esquinas ni encuentros, siguiendo los criterios de medición expuestos en la norma UNE 92305.
Criterio de medición de obra: Se medirá la superficie realmente ejecutada según especificaciones de Proyecto, sin duplicar esquinas ni encuentros, siguiendo los criterios de medición expuestos en la norma UNE 92305.
Criterio de valoración económica: El precio incluye la resolución de encuentros y puntos singulares y las ayudas de albañilería para instalaciones.</t>
  </si>
  <si>
    <t>01.03.02.03</t>
  </si>
  <si>
    <t>TABIQUE PLADUR 13 HABITO 70+13HABITO+AISLAMIENTO</t>
  </si>
  <si>
    <t>Suministro y colocación de tabique formado por dos placas del tipo habito 13 yeso laminado de 13mm de espesor atornilladas a cada lado de una estructura a base de montantes y canales de 70 mm de ancho con una modulación cada 600mm ,incluso p.p de tornillería anclajes,pasta y cinta para juntas .Alma de los montantes con lana MINERAL DE 50 MM de espesor DRYWALL 50 EN 50MM(incluido en el precio) .Totalmente terminado y listo para pintar. Incluye parte proporcinal de remates, mochetas en hueco de fachada,puertas......( MEDICION A CINTA CORRIDA).</t>
  </si>
  <si>
    <t>01.03.02.04</t>
  </si>
  <si>
    <t>TRASDOSADO 70+15</t>
  </si>
  <si>
    <t>Suministro y colocación de trasdosado formado por UNA placa de yeso laminado del tipo ba 15 de 15mm de espesor atornillada a una cara de una estructura a base de montantes y canales de 70 mm de ancho con una modulación cada 600m ,incluso p.p de tornillería anclajes,pasta y cinta para juntas ..Totalmente terminado y listo para pintar. Incluye parte proporcinal de remates,mochetas etc...Medida la superficie realmente ejecutada.</t>
  </si>
  <si>
    <t>01.03.02.05</t>
  </si>
  <si>
    <t>TRASDOSADO AUTOPORTANTE HABITO</t>
  </si>
  <si>
    <t>Trasdosado autoportante formado por una placa de yeso laminado HABITO 13 mm de espesor, atornillada al externo de una estructura metálica de acero galvanizado a base de raíles horizontales y montantes verticales de 48 mm, modulados a 600 mm, resultando un ancho total del tabique terminado de 63 mm. Incluso lana mineral 6 cm. Parte proporcional de pasta y cinta de juntas, tornillería, fijaciones, banda estanca bajo los perfiles perimetrales. Nivel de acabado de tratamiento de juntas Q2. Altura máxima 3,2 m.. Instalado según la documentación del fabricante y las normas UNE 102040 IN y UNE 102041 IN.
Medido deduciendo huecos.</t>
  </si>
  <si>
    <t>Total 01.03.02</t>
  </si>
  <si>
    <t>01.03.03</t>
  </si>
  <si>
    <t>BLOQUE</t>
  </si>
  <si>
    <t>01.03.03.01</t>
  </si>
  <si>
    <t>FABRICA BLOQUE ARMADO</t>
  </si>
  <si>
    <t>Fábrica armada de bloque hueco de hormigón prefabricado de árido denso para revestir de dimensiones 40x20x20 cm, color gris, con resistencia a compresión R6, recibida con mortero seco de albañilería M 7,5, con armadura prefabricada de tendel de 150 mm de ancho y 5 mm de diámetro , i/p.p. de replanteo, roturas, aplomado, nivelado, cortes, remates, piezas especiales, llagueado y limpieza, cumpliendo las especificaciones establecidas en el CTE DB SE F. Medida la superficie ejecutada.</t>
  </si>
  <si>
    <t>01.03.03.02</t>
  </si>
  <si>
    <t>FÁBRICA DE BLOQUE HUECO DE HORMIGÓN LIGERO</t>
  </si>
  <si>
    <t>Fábrica de bloque hueco de hormigón prefabricado con áridos ligeros, de dimensiones 50x20x20 cm, tomado con mortero seco de albañilería M 7,5 gris, i/p.p. de cortes, remates y piezas especiales, cumpliendo las especificaciones establecidas en el CTE DB HS. Medida la superficie ejecutada.</t>
  </si>
  <si>
    <t>01.03.03.03</t>
  </si>
  <si>
    <t>TABIQUE  BLOQUE CERAMICO 30x24x19 1/2 PIE</t>
  </si>
  <si>
    <t>Tabique vertical de 1 hoja formada por bloque cerámico aligerado machiembrado de termoarcilla, de dimensiones 30x24x24 cm colocado a 1/2 pie y tomado con mortero seco de albañilería M 5, enfoscada por sus dos caras con pasta de yeso, cumpliendo con las especificaciones establecidas en el CTE DB HR. Medida la superficie ejecutada.</t>
  </si>
  <si>
    <t>Total 01.03.03</t>
  </si>
  <si>
    <t>Total 01.03</t>
  </si>
  <si>
    <t>01.04</t>
  </si>
  <si>
    <t>REVESTIMIENTOS</t>
  </si>
  <si>
    <t>01.04.01</t>
  </si>
  <si>
    <t>RECRECIDOS, RASEOS Y GUARNECIDOS</t>
  </si>
  <si>
    <t>01.04.01.01</t>
  </si>
  <si>
    <t>GUARNECIDO Y LUCIDO DE YESO</t>
  </si>
  <si>
    <t>Guarnecido maestreado y acabado a la llana de paramentos verticales interiores, de 12 mm de espesor, con pasta de yeso. Medida la superficie ejecutada.</t>
  </si>
  <si>
    <t>01.04.01.02</t>
  </si>
  <si>
    <t>RASEO FRATASADO</t>
  </si>
  <si>
    <t>Raseo maestreado con mortero de cemento, incluso talochado dejando preparado para pintar, s/NTE-RPE. Medición a cinta corrida.</t>
  </si>
  <si>
    <t>01.04.01.03</t>
  </si>
  <si>
    <t>MORTERO RECRECIDO NIVELACIÓN 5 cm</t>
  </si>
  <si>
    <t>Mortero mineral autonivelante certificado para recrecido en nivelación de secado rápido de 5 cm de espesor sobre forjado o solera para posterior colocación con adhesivo de baldosas cerámicas, porcelánicas o tarimas flotantes C/Keracem® Eco Pronto de Kerakoll o similar, compuesto a base de aglomerantes inorgánicos minerales, aditivos y áridos de granulometría seleccionada entre 0-5 mm. Preparación en hormigonera de obra. Medido en superficie realmente ejecutada. Previa limpieza de zona de aplicación y sobre soporte estable y seco. Para un rendimiento de 72 kg/m2. Aplicación según se especifica en ficha técnica de producto. Producto con marcado CE y DdP (Declaración de prestaciones) según Reglamento (UE) 305/2011. Incluir mallazo anclado al soporte (no incluido en esta partida)</t>
  </si>
  <si>
    <t>Total 01.04.01</t>
  </si>
  <si>
    <t>01.04.02</t>
  </si>
  <si>
    <t>REVESTIMIENTOS DE PVC Y LINOLEO</t>
  </si>
  <si>
    <t>01.04.02.01</t>
  </si>
  <si>
    <t>PAVIMENTO DE PVC PRESTIGE PUR</t>
  </si>
  <si>
    <t>Suministro y colocación de pavimento de PVC tipo Mystic Pur o similar tipo homogéneo con tratamiento de poliuretano reforzado, en rollos, de 2 mm de  espesor, pegado al soporte con pegamento acrílico, etc., incluso cordones de soldadura. Sin incluir pasta niveladora. Medida la superficie ejecutada.</t>
  </si>
  <si>
    <t>01.04.02.02</t>
  </si>
  <si>
    <t>PAVIMENTO PVC AUTOPORTANTE</t>
  </si>
  <si>
    <t>Suministro y colocación de pavimento autoportante modelo SALTO en losetas de 500 x 500 mm., con un espesor total de 5 mm y una capa de uso de 0,7 mm terminada en PU (poliuretano) que facilita su mantenimiento. Pavimento vinílico heterogéneo compuesto por una capa de uso superior de PVC puro, un diseño, una malla de estabilización y un soporte. Colocado con adhesivo no permanente, parte proporcional de cortes y limpieza. Incluso aplicación de pasta niveladora en caso necesario.</t>
  </si>
  <si>
    <t>01.04.02.03</t>
  </si>
  <si>
    <t>RODAPIÉ DM ALUMINIO</t>
  </si>
  <si>
    <t>Suministro y colocación de rodapie de DM, acabado en aluminio, de dimensiones 90x14 mm clavado a paramento. Medición a cinta corrida.</t>
  </si>
  <si>
    <t>Total 01.04.02</t>
  </si>
  <si>
    <t>01.04.03</t>
  </si>
  <si>
    <t>PAVIMENTOS DE RESINAS</t>
  </si>
  <si>
    <t>01.04.03.01</t>
  </si>
  <si>
    <t>PINTURA EPOXI ANTIDESLIZANTE</t>
  </si>
  <si>
    <t>Suministro y puesta en obra del Sistema Multicapa Epoxi MASTERTOP o similar 1220 Polykit, con un espesor de 2,0 m. m, consistente en formación de capa base epoxi sin disolventes coloreada MASTERTOP 1200 o similar (rendimiento 1,6 kg/m2); espolvoreo en fresco de árido de cuarzo MASTERTOP F 5 o similar con una granulometría 0,3-0,8 m. m (rendimiento 3,0 kg/m2); sellado con el revestimiento epoxi sin disolventes coloreado MASTERTOP 1200 o similar (rendimiento 0,600 kg/m2), sobre superficies de hormigón o mortero, sin incluir la preparación del soporte. Colores Estándar.</t>
  </si>
  <si>
    <t>01.04.03.02</t>
  </si>
  <si>
    <t>PAVIMENTO CEMENTOSO MODIFICADO CON RESINAS Y ACABADO EPOXI, SISTEMA MULTICAPA DE 6-8 M. M. DE ESPESOR, ACABADO ANTIDESLIZANTE</t>
  </si>
  <si>
    <t>Trabajos consistentes en:
.- Fresado de superficie, por medios mecánicos (en circuito cerrado de aspiración, para la neutralización de la emisión de polvo en la medida de lo posible), para eliminar capa actual, descontaminar, abrir poro y asegurar un buen agarre del posterior pavimento. 
.- Barrido y aspirado. 
.- Aplicación a rodillo de una capa de resina de unión CRECOL, como puente de unión. 
.- Aplicación a llana de dos manos de mortero modificado con resinas, HIDROPAVEC y posterior saturado de las mismas con áridos de sílice, lijando y barriendo entre capas, con una dotación de 10-12 kg/m2. 
.- Lijado y aspirado de áridos sueltos o mal adheridos. 
.- Aplicación a rodillo de dos manos de pintura epoxi 100% sólidos REPOCOTE W, con un rendimiento de 500 gr/m2.posibilidad de varios colores, estacionamiento y rodadura.
Medida la superficie ejecutada.</t>
  </si>
  <si>
    <t>01.04.03.03</t>
  </si>
  <si>
    <t>APLICACIÓN DE SLURRY ACRILICO</t>
  </si>
  <si>
    <t>Aplicacion de slurry acrilico consistente en:
.- Fresado de superficie (por medios mecánicos en circuito cerrado de aspiración, para neutralizar la emisión de polvo en la medida de lo posible), para abrir poro, descontaminar y asegurar un buen agarre. 
.- Recogida de faltas, mediante la aplicación a llana de mortero epoxi de reparación REMORPOX TX, previa imprimación epoxi REPRIMER. 
.- Barrido y aspirado de superficie. 
.- Aplicación de resina epoxi al agua REPOMUL, como puente de unión. 
.- Aplicación a llana de dos capas de eslurri acrílico COPSAFLOOR 810, con una dotación de 4 kg/m2. 
.- Aplicación mediante rodillo de dos manos de pintura acrílica COPSAFLOOR 830, como sellado, posibilidades de varios colores, rodadura y estacionamiento. 
Medida la superficie ejecutada</t>
  </si>
  <si>
    <t>Total 01.04.03</t>
  </si>
  <si>
    <t>Total 01.04</t>
  </si>
  <si>
    <t>01.05</t>
  </si>
  <si>
    <t>TECHOS</t>
  </si>
  <si>
    <t>01.05.01</t>
  </si>
  <si>
    <t>Ml</t>
  </si>
  <si>
    <t>BARRERA FONICA</t>
  </si>
  <si>
    <t>Suministro y colocación de barrera fónica conformada por placa ISOVER ARENA PLENUM de 80 m.nm. de espesor, revestida de papel de aluminio a dos caras y fibra de lana mineral de alta densidad. Esta será recibida en el mismo plano vertical de las mamparas como continuación de las mismas desde la parte superior del falso techo desmontable hasta el forjado. Su fijación será completamente estanca y se realizará mediante cinta adhesiva específica y/o espuma de poliuretano según necesidades de la obra. Para una altura inferior a 1 mt.</t>
  </si>
  <si>
    <t>01.05.02</t>
  </si>
  <si>
    <t>FALSO TECHO REGISTRABLE PLACA VINILO</t>
  </si>
  <si>
    <t>Falso techo registrable tipo amstrong o similar realizado con placas vinilicas de 60x60cm, sustentado con perfilería metalica, limpieza, montaje y desmontaje de andamios.</t>
  </si>
  <si>
    <t>01.05.03</t>
  </si>
  <si>
    <t>FALSO TECHO PLANCHA CART/YESO 13 MM</t>
  </si>
  <si>
    <t>FALSO TECHO DE PLANCHAS DE CARTÓN-YESO DE 13 MM DE ESPESOR, ATORNILLADA A UNA ESTRUCTURA DE ACERO GALVANIZADO, FORMADA A BASE DE CANALES DE 48 MM Y MONTANTES DE 46 MM (PLACO CON CERTIFICADO ISO 14021 O EQUIVALENTE APROBADO POR LA DF), Y P.P. DE ELEMENTOS DE REMATE Y ACCESORIOS DE FIJACIÓN Y REPASO DE JUNTAS CON CINTA Y PASTA, MONTAJE Y DESMONTAJE DE ANDAMIOS. MEDIDA LA SUPERFICIE EJECUTADA</t>
  </si>
  <si>
    <t>01.05.04</t>
  </si>
  <si>
    <t>FAJA/TABICA PERIMETRAL YESO LAM.</t>
  </si>
  <si>
    <t>Faja perimetral en falso techo formado por placas de alma de yeso entre dos cartones especiales, normales, de 13 mm de espesor y dimensiones 1200x2500 mm., con borde de unión afinado, cuadrado o redondo, colocadas con tornillos sobre perfiles de acero galvanizado de 40 mm colgados de horquillas separados 600 mm entre ejes, incluso replanteo, nivelación y sellado de juntas con cinta y pasta, según NTE-RTP.</t>
  </si>
  <si>
    <t>Total 01.05</t>
  </si>
  <si>
    <t>01.06</t>
  </si>
  <si>
    <t>CARPINTERIA</t>
  </si>
  <si>
    <t>01.06.01</t>
  </si>
  <si>
    <t>PUERTAS CORTAFUEGOS</t>
  </si>
  <si>
    <t>01.06.01.01</t>
  </si>
  <si>
    <t>UD</t>
  </si>
  <si>
    <t>SUSTITUIR PUERTA CORTAFUEGOS DOBLE HOJA</t>
  </si>
  <si>
    <t>Puerta EI2 60 C5 de hueco de obra 1780x2060, paso libre 1695x2017mm. 2 hojas iguales. Hoja activa derecha.
Cierrapuertas DORMA homologado fuego, EN2/3/4, con regulación de velocidad mediante válvulas. Brazo articulado sin retención. Acabado plata.
Selector de hoja regulable. Cisa.
Antipánico TESA Mod 1975 SR interior con accionamiento exterior por manivela y condenable mediante llave. Cuadradillo partido con accionamiento independiente y cerradura Panik. Acabado negro/rojo.
Preinstalación de cierrapuertas y selector
Instalación antipánico simple.</t>
  </si>
  <si>
    <t>01.06.01.02</t>
  </si>
  <si>
    <t>SUSTITUIR PUERTA CORTAFUEGOS 1 HOJAS OJO BUEY</t>
  </si>
  <si>
    <t>Puerta cortafuegos pivotante homologada, EI2 60-C5, de dos hojas con ojo de buey vidriado, de 63 mm de espesor, 825x2100 mm de luz y altura de paso, acabado lacado en color blanco formada por 2 chapas de acero galvanizado de 0,8 mm de espesor, plegadas, ensambladas y montadas, con cámara intermedia de lana de roca de alta densidad y placas de cartón yeso, sobre cerco de acero galvanizado de 1,5 mm de espesor con junta intumescente y garras de anclaje a obra, incluso cierrapuertas para uso moderado, incluso ojo de buey, incluso barra antipánico. Elaborada en taller, con ajuste y fijación en obra. Totalmente montada y probada. Incluye: Marcado de puntos de fijación y aplomado del cerco. Fijación del cerco al paramento. Sellado de juntas perimetrales. Colocación de la hoja. Colocación de herrajes de cierre y accesorios. Criterio de medición de proyecto: Número de unidades previstas, según documentación gráfica de Proyecto. Criterio de medición de obra: Se medirá el número de unidades realmente ejecutadas según especificaciones de Proyecto.</t>
  </si>
  <si>
    <t>01.06.01.03</t>
  </si>
  <si>
    <t>SUSTITUIR PUERTA CORTAFUEGOS 2 HOJAS OJO BUEY</t>
  </si>
  <si>
    <t>Puerta cortafuegos pivotante homologada, EI2 60-C5, de dos hojas con ojo de buey vidriado, de 63 mm de espesor, 1460x2100 mm de luz y altura de paso, acabado lacado en color blanco formada por 2 chapas de acero galvanizado de 0,8 mm de espesor, plegadas, ensambladas y montadas, con cámara intermedia de lana de roca de alta densidad y placas de cartón yeso, sobre cerco de acero galvanizado de 1,5 mm de espesor con junta intumescente y garras de anclaje a obra, incluso cierrapuertas para uso moderado, incluso ojo de buey, incluso barra antipánico. Elaborada en taller, con ajuste y fijación en obra. Totalmente montada y probada. Incluye: Marcado de puntos de fijación y aplomado del cerco. Fijación del cerco al paramento. Sellado de juntas perimetrales. Colocación de la hoja. Colocación de herrajes de cierre y accesorios. Criterio de medición de proyecto: Número de unidades previstas, según documentación gráfica de Proyecto. Criterio de medición de obra: Se medirá el número de unidades realmente ejecutadas según especificaciones de Proyecto.</t>
  </si>
  <si>
    <t>Total 01.06.01</t>
  </si>
  <si>
    <t>01.06.02</t>
  </si>
  <si>
    <t>CARPINTERIA MADERA</t>
  </si>
  <si>
    <t>01.06.02.01</t>
  </si>
  <si>
    <t>Puerta interior abatible, ciega, de una hoja de 203x82,5x3,5 cm, de tablero de fibras acabado en melamina color a elegir por la Dirección Facultativa (DF), con alma alveolar de papel kraft; precerco de pino país de 90x35 mm; galces de MDF, con revestimiento de melamina, color a elegir por la DF de 90x20 mm; tapajuntas de MDF, con revestimiento de melamina, color a elegir por la DF de 70x10 mm en ambas caras. Incluso bisagras, herrajes de colgar, de cierre y manivela sobre escudo largo de latón, color negro, acabado brillante, serie básica.
Incluye: Presentación de la puerta. Colocación de los herrajes de colgar. Colocación de la hoja. Colocación de los herrajes de cierre. Colocación de accesorios. Ajuste final. Realización de pruebas de servicio.
Criterio de medición de proyecto: Número de unidades previstas, según documentación gráfica de Proyecto.
Criterio de medición de obra: Se medirá el número de unidades realmente ejecutadas según especificaciones de Proyecto.</t>
  </si>
  <si>
    <t>01.06.02.02</t>
  </si>
  <si>
    <t>PUERTA MELAMINA CORREDERA 92,5 CM</t>
  </si>
  <si>
    <t>Puerta interior corredera para armazón metálico, ciega, de una hoja de 92,5 cm de paso libre, de tablero de fibras acabado en melamina color a elegir por Dirección Facultativa (DF), con alma alveolar de papel kraft, formado por alma alveolar de papel kraft y chapado de tablero de fibras, acabado con revestimiento de melamina; precerco de pino país de 90x35 mm; galces de MDF, con revestimiento de melamina, color a elegir por la DF, de 90x20 mm; tapajuntas de MDF, con revestimiento de melamina, color a elegir por la DF de 70x10 mm en ambas caras. Incluso armazón metálico, herrajes de colgar, de cierre y tirador con manecilla para cierre de aluminio, serie básica.
Incluye: Armazón metálico. Presentación de la puerta. Colocación de los herrajes de colgar. Colocación de la hoja. Colocación de los herrajes de cierre. Colocación de accesorios. Ajuste final. Realización de pruebas de servicio.
Criterio de medición de proyecto: Número de unidades previstas, según documentación gráfica de Proyecto.
Criterio de medición de obra: Se medirá el número de unidades realmente ejecutadas según especificaciones de Proyecto.</t>
  </si>
  <si>
    <t>01.06.02.03</t>
  </si>
  <si>
    <t>RODAPIE LACADO BLANCO 90X13</t>
  </si>
  <si>
    <t>Total 01.06.02</t>
  </si>
  <si>
    <t>Total 01.06</t>
  </si>
  <si>
    <t>01.07</t>
  </si>
  <si>
    <t>PINTURA</t>
  </si>
  <si>
    <t>01.07.01</t>
  </si>
  <si>
    <t>PINTURA PLASTICA Y ACRILICA</t>
  </si>
  <si>
    <t>01.07.01.01</t>
  </si>
  <si>
    <t>PINTURA PLASTICA INTERIORES</t>
  </si>
  <si>
    <t>Pintura plástica acrílica lisa mate lavable profesional, en blanco o pigmentada, sobre paramentos horizontales y verticales, dos manos, incluso imprimación y plastecido.</t>
  </si>
  <si>
    <t>01.07.01.02</t>
  </si>
  <si>
    <t>PINTURA  ACRILICA</t>
  </si>
  <si>
    <t>Pintura acrílica de exteriores en fachada, aleros y balcones, a base de imprimación, recogida de faltas y dos manos de pintura en color similar al actual. Medida la superficie ejecutada sin deducir huecos.</t>
  </si>
  <si>
    <t>Total 01.07.01</t>
  </si>
  <si>
    <t>01.07.02</t>
  </si>
  <si>
    <t>ESMALTES Y LACADOS</t>
  </si>
  <si>
    <t>01.07.02.01</t>
  </si>
  <si>
    <t>ESMALTE VERJA METALICA</t>
  </si>
  <si>
    <t>Esmalte sobre verja metálica de cerramiento exterior, consistente en limpieza de óxidos y superficie, imprimación y dos manos de esmalte. Medida la superficie ejecutada por ambas caras.</t>
  </si>
  <si>
    <t>01.07.02.02</t>
  </si>
  <si>
    <t>ESMALTE PUERTAS METALICAS</t>
  </si>
  <si>
    <t>Esmalte sobre puertas en cerramiento exterior, consistente en limpieza de óxidos y superficie, imprimación y dos manos de esmalte. Medida la superficie ejecutada por ambas caras.</t>
  </si>
  <si>
    <t>Total 01.07.02</t>
  </si>
  <si>
    <t>01.07.03</t>
  </si>
  <si>
    <t>PAVIMENTOS</t>
  </si>
  <si>
    <t>01.07.03.01</t>
  </si>
  <si>
    <t>PINTURA EPOXI</t>
  </si>
  <si>
    <t>Pintado de solera de hormigón pulido, realizando los siguientes trabajos:
       - Pulido ligero de superficie (por medios mecánicos, en circuito cerrado de aspiración sin polvo), para abrir poro y   asegurar un buen agarre del posterior revestimiento.
       - Barrido y aspirado de superficie.
       - Recogida de faltas y fisuras, mediante la aplicación a llana de mortero epoxi de reparación REMORPOX PLASTERING.
       - Aplicación a rodillo de dos manos de pintura epoxi al agua y antipolvo, REPOCOTEW, en color a determinar.</t>
  </si>
  <si>
    <t>01.07.03.02</t>
  </si>
  <si>
    <t>PINTURA CLOROCAUCHO</t>
  </si>
  <si>
    <t>Aplicación tres manos de pintura clorocaucho sobre suelo de mortero. Medida la superficie ejecutada.</t>
  </si>
  <si>
    <t>01.07.03.03</t>
  </si>
  <si>
    <t>PINTADO DE LINEAS DE APARCAMIENTO</t>
  </si>
  <si>
    <t>Proceso de pintado de marcado de lineas de aparcamiento consistentes en:
.- Encintado de superficie.
.- Aplicación a rodillo de dos manos de pintura de poliuretano REPOCOTE.
.- Retirada de cintas.
Medida la longitud de las lineas realmente pintadas.</t>
  </si>
  <si>
    <t>01.07.03.04</t>
  </si>
  <si>
    <t>PINTADO BANDA AMARILLA</t>
  </si>
  <si>
    <t>Pintado de linea sobre baldosa con pintura epoxi, en color amarillo de una anchura de 10 centímetros, previa limpieza del suelo para agarre de la pintura. Medida la longitud ejecutada.</t>
  </si>
  <si>
    <t>01.07.03.05</t>
  </si>
  <si>
    <t>LÍNEAS DE SEÑALIZACIÓN</t>
  </si>
  <si>
    <t>Pintura señalización de 10 cm, en línea continua y discontinua, retrorreflectante en seco, realizada con una mezcla de pintura acrílica de color blanco y microesferas de vidrio, aplicada manualmente. . Incluso p/p de limpieza, premarcaje y aplicación manual de la mezcla bicomponente. Medida la longitud ejecutada.</t>
  </si>
  <si>
    <t>Total 01.07.03</t>
  </si>
  <si>
    <t>Total 01.07</t>
  </si>
  <si>
    <t>Total 01</t>
  </si>
  <si>
    <t>Total MANTENIMIENTO</t>
  </si>
  <si>
    <t>Prec. Unit.</t>
  </si>
  <si>
    <t>01.02.01.03</t>
  </si>
  <si>
    <t>DESMONTAJE DE PUERTAS</t>
  </si>
  <si>
    <t>01.02.02</t>
  </si>
  <si>
    <t>01.02.02.01</t>
  </si>
  <si>
    <t>01.02.02.02</t>
  </si>
  <si>
    <t>01.02.02.03</t>
  </si>
  <si>
    <t>Total 01.02.02</t>
  </si>
  <si>
    <t>01.02.02.04</t>
  </si>
  <si>
    <t>DEMOLICION DE BALDOSA CERÁMICA O HIDRAÚLICA</t>
  </si>
  <si>
    <t>01.04.04</t>
  </si>
  <si>
    <t>01.04.04.01</t>
  </si>
  <si>
    <t>PAVIMENTOS DE BALDOSA</t>
  </si>
  <si>
    <t>SOLADO DE BALDOSA GRES PORCELANICO</t>
  </si>
  <si>
    <t>01.01.02</t>
  </si>
  <si>
    <t>DIA</t>
  </si>
  <si>
    <t>01.01.03</t>
  </si>
  <si>
    <t>01.01.04</t>
  </si>
  <si>
    <t>01.06.03</t>
  </si>
  <si>
    <t>CARPINTERIA EXTERIOR</t>
  </si>
  <si>
    <t>CARPINTERÍA EXTERIOR DE ALUMINIO "CORTIZO".</t>
  </si>
  <si>
    <t>Ventana de aluminio, serie Cor-80 Industrial "CORTIZO", con rotura de puente térmico, dos hojas practicables, con apertura hacia el interior, dimensiones 1200x1200 mm, acabado lacado RAL, con el sello QUALICOAT, que garantiza el espesor y la calidad del proceso de lacado, compuesta de hoja de 88 mm y marco de 80 mm, junquillos, galce, juntas de estanqueidad de EPDM, manilla estándar y herrajes, según UNE-EN 14351-1; transmitancia térmica del marco: Uh,m = desde 1,3 W/(m²K); espesor máximo del acristalamiento: 65 mm, con clasificación a la permeabilidad al aire clase 4, según UNE-EN 12207, clasificación a la estanqueidad al agua clase E1950, según UNE-EN 12208, y clasificación a la resistencia a la carga del viento clase C5, según UNE-EN 12210, sin premarco y sin persiana. Incluso patillas de anclaje para la fijación de la carpintería, silicona para sellado perimetral de la junta entre la carpintería exterior y el paramento. TSAC.</t>
  </si>
  <si>
    <t>01.06.03.01</t>
  </si>
  <si>
    <t>01.06.03.02</t>
  </si>
  <si>
    <t>Total 01.06.03</t>
  </si>
  <si>
    <t>CARPINTERÍA EXTERIOR DE PVC.</t>
  </si>
  <si>
    <t>Ventana de PVC, dos hojas practicables con apertura hacia el interior, dimensiones 1200x1200 mm, compuesta de marco, hoja y junquillos, acabado estándar en la cara interior en color blanco y acabado foliado en la cara exterior, color a elegir, perfiles de 70 mm de anchura, soldados a inglete, que incorporan cinco cámaras interiores, tanto en la sección de la hoja como en la del marco, para mejora del aislamiento térmico; galce con pendiente del 5% para facilitar el desagüe; con refuerzos interiores, juntas de estanqueidad de EPDM manilla y herrajes; transmitancia térmica del marco: Uh,m = 1,3 W/(m²K); espesor máximo del acristalamiento: 40 mm; compuesta por marco, hojas, herrajes de colgar y apertura, elementos de estanqueidad y accesorios homologados, con clasificación a la permeabilidad al aire clase 4, según UNE-EN 12207, clasificación a la estanqueidad al agua clase 9A, según UNE-EN 12208, y clasificación a la resistencia a la carga del viento clase C5, según UNE-EN 12210, con premarco cajón de persiana básico incorporado (monoblock), persiana enrollable de lamas de PVC, con accionamiento manual con cinta y recogedor.</t>
  </si>
  <si>
    <t>ALQUILER DIARIO DE PLATAFORMA ELEVADORA DE HASTA 16 MTS. INCLUIDO TRANSPORTE</t>
  </si>
  <si>
    <t>Alquiler diario de cesta elevadora de brazo articulado, motor diésel, de 16 m de altura máxima de trabajo. El precio incluye el mantenimiento y el seguro de responsabilidad civil asi como el transporte  obra y retirada.</t>
  </si>
  <si>
    <t>01.01.05</t>
  </si>
  <si>
    <t>Alquiler, durante 15 días naturales, de andamio tubular normalizado, tipo multidireccional, hasta 10 m de altura máxima de trabajo, formado por estructura tubular de acero galvanizado en caliente, de 48,3 mm de diámetro y 3,2 mm de espesor, sin duplicidad de elementos verticales, compuesto por plataformas de trabajo de 60 cm de ancho, dispuestas cada 2 m de altura, escalera interior con trampilla, barandilla trasera con dos barras y rodapié, y barandilla delantera con una barra; para la ejecución de fachada de 250 m², considerando como superficie de fachada la resultante del producto de la proyección en planta del perímetro más saliente de la fachada por la altura máxima de trabajo del andamio. Incluso red flexible, tipo mosquitera monofilamento, de polietileno 100%</t>
  </si>
  <si>
    <t>ALQUILER DIARIO DE ANDAMIO TUBULAR DE FACHADA INCL. EL MONTAJE Y DESMONTAJE</t>
  </si>
  <si>
    <t>MOVIMIENTO DE TIERRAS y MEDIOS AUXILIARES</t>
  </si>
  <si>
    <t>TRANSPORTE DE MOBILIARIO Y EQUIPAMIENTO DE PUESTO DE TRABAJO</t>
  </si>
  <si>
    <t xml:space="preserve">Transporte de mobiliario y equipamiento de puesto de trabajo formado por mesa con cajonera adosada e independiente, sillas, papelera, armario, ordenador, documentación, accesorios; mediante camión a una distancia máxima de 40 km.Incluso carga, descarga y acopio de los elementos en la zona designada.
</t>
  </si>
  <si>
    <t>ALQUILER DIARIO DE RETROEXCAVADORA HASTA 4,5 M TRANSPORTE INCLUIDO</t>
  </si>
  <si>
    <t>Alquiler diario de retroexcavadora de hasta 4,5 metros  de profundidad de excavación, altura de descarga 2,50m y  capacidad de carga hasta 3.500kg. El precio incluye el mantenimiento y el seguro de responsabilidad civil asi como el transporte a obra y retirada.</t>
  </si>
  <si>
    <t>01.02.02.05</t>
  </si>
  <si>
    <t>Demolición de pavimento de baldosa hidráulica con martillo rompedor y compresor de aire, incluso retirada de escombros al punto de carga (incluye carga Y transporte al vertedero) según NTE/ADD-10. Medida la superficie realmente demolida.. Medida la superficie ejecutada.</t>
  </si>
  <si>
    <t>DEMOLICION DE SOLERA O PAVIMENTO DE HORMIGON</t>
  </si>
  <si>
    <t>Demolición manual de solera de hormigón en masa incluso retirada de escombros al punto de carga (incluye carga y transporte al vertedero) según NTE/ADD-19. Medido el volumen inicial a demoler.</t>
  </si>
  <si>
    <t>M3</t>
  </si>
  <si>
    <t>01.04.04.02</t>
  </si>
  <si>
    <t>SOLADO DE BALDOSA HIDRAULICA</t>
  </si>
  <si>
    <t>Pavimento de baldosas de gres porcelánico de 30x30 cm con acabado de aspecto liso , de dimensiones 30x30 cm, grupo de absorción BIa (absorción de agua muy baja &lt; 0,5%), clase de resbaladicidad 2, colocadas con mortero cola de ligantes mixtos C2E en color gris, con junta no menor de 1 mm sobre cama de 5 cm de espesor de mortero de recrecido de suelos M 10 y posterior rejuntado con mortero específico coloreado, i/pp de recortes y limpieza. Medida la superficie ejecutada.</t>
  </si>
  <si>
    <t>Acera de loseta hidráulica 40x40; asentada sobre solera de hormigón ejecutada, tomada con mortero de cemento M-5 y lechada, incluso nivelación, rejuntado y limpieza. Medida la superficie ejecutada.</t>
  </si>
  <si>
    <t>01.04.01.04</t>
  </si>
  <si>
    <t>Base de pavimento peatonal de hormigón en masa HM-25, de 15 cm de espesor; ejecución sobre explanada nivelada y compactada, incluso formación de juntas y reglado. Medida la superficie realmente ejecutada.</t>
  </si>
  <si>
    <t>BASE DE PAVIMENTO PEATONAL DE HM-25.</t>
  </si>
  <si>
    <t>PUERTA MELAMINA DE PASO 82,5 cm</t>
  </si>
  <si>
    <t>01.06.04</t>
  </si>
  <si>
    <t>HERRAJES</t>
  </si>
  <si>
    <t>CIERRAPUERTAS AEREO CON RETENCION</t>
  </si>
  <si>
    <t>Total 01.06.04</t>
  </si>
  <si>
    <t>01.06.04.02</t>
  </si>
  <si>
    <t>01.06.04.01</t>
  </si>
  <si>
    <t>CAMBIO DE CERRADURA</t>
  </si>
  <si>
    <t>Cierrapuertas aéreo con retención. Suministro y colocacion de cierrapuertas aéreo de leva-piñón cremallera con retención electromecánica tipo ts5000 e de geze o equivalente a aprobar por la D.F., para puertas de derechas e izquierdas indistintamente, instalado y funcionando.</t>
  </si>
  <si>
    <t>Cambio de cerradura. Suministro y colocacion de cerradura TITAN KW-TR 60 (30+30) NIQ o similar, conforme a norma UNE EN 1303 y fabricada bajo normas ISO9001, incluida la entrega de tres (3) copias de llaves.</t>
  </si>
  <si>
    <t>01.08</t>
  </si>
  <si>
    <t>01.08.01</t>
  </si>
  <si>
    <t>VARIOS</t>
  </si>
  <si>
    <t>Reparación de estructura de hormigon. Picado de hormigón hasta descubrir armadura en zonas con peligro de desprendimiento. Rascado mediante cepillo de alambre, pasivado de armaduras mediante "SIKATOP ARMATEC 110 EPOCEM" o similar. Aplicación de puente de unión "SIKATOP 50" en hormigón y reparador de hormigón geolite o similar. Raseo talochado de mortero impermeabilizante SIKA  "TOP SEAL 107" o similar</t>
  </si>
  <si>
    <t>ESTRUCTURAS DE HORMIGON</t>
  </si>
  <si>
    <t>Total 01.08</t>
  </si>
  <si>
    <t>01.08.02</t>
  </si>
  <si>
    <t>01.08.03</t>
  </si>
  <si>
    <t>H</t>
  </si>
  <si>
    <t>Mano de obra</t>
  </si>
  <si>
    <t>OFICIAL 1ª, CUALQUIER ESPECIALIDAD</t>
  </si>
  <si>
    <t xml:space="preserve">Limpieza de canalones en cubiertas. Rascado por medios manuales desde la propia cubierta de la toda la superficie de pesebre o conalon , recogida en sacos o big-bag y retirada por medios manuales y/o mecánicos a vertedero autorizado de cualquier resto organico o vegetal.  </t>
  </si>
  <si>
    <t>LIMPIEZA CANALONES, BAJANTE SY SUMIDEROS</t>
  </si>
  <si>
    <t>PEON, CUALQUIER ESPECIALIDAD</t>
  </si>
  <si>
    <t>01.09</t>
  </si>
  <si>
    <t>01.09.01</t>
  </si>
  <si>
    <t>01.09.02</t>
  </si>
  <si>
    <t>MANO DE OBRA Y MATERIALES</t>
  </si>
  <si>
    <t>01.09.03</t>
  </si>
  <si>
    <t>Material</t>
  </si>
  <si>
    <t>SUMINISTRO DE SACO DE 25 KG DE CEMENTO "IIB/M2,5R"</t>
  </si>
  <si>
    <t>01.09.04</t>
  </si>
  <si>
    <t>01.09.05</t>
  </si>
  <si>
    <t>SUMINISTRO DE SACO DE 30 KG DE ARENA CALIZA FINA</t>
  </si>
  <si>
    <t>SUMINISTRO DE SACO DE 30 KG DE GRIJO</t>
  </si>
  <si>
    <t>Total 01.09</t>
  </si>
  <si>
    <t>01.04.05</t>
  </si>
  <si>
    <t>01.04.05.01</t>
  </si>
  <si>
    <t>Reparación tela asfaltica. Suministro y colocación de una membrana GA-6 mejorada (UNE 104.402) para pendientes comprendidas entre el 1% y el 5% formada por Imprimación con emulsión asfáltica (UNE104.231) sobre la superficie limpia y seca, con una masa de 300 gr/m2.Aplicación de lámina de betunes modificados (LBM 40 FV/UNE 104.242) y armadura de fieltro de fibra de vidrio de 110 gr/m2, de 4 kg/m2. Aplicación de lámina de betunes modificados (LBM 40/G FPV/UNE 104.242) y armadura de fieltro de poliéster reforzada con fibra de vidrio, de 150 gr/m2, autoprotegida con acabado de pizarra, de 4 kg/m2.Incluso p.p. de tela asfáltica en encuentro con paramentos verticales, sumideros y cazoleta, incluida cualquier operación necesaria para su correcta realización. Medida la superficie ejecutada</t>
  </si>
  <si>
    <t>TELA ASFALTICA</t>
  </si>
  <si>
    <t>ALICATADO CON AZULEJO</t>
  </si>
  <si>
    <t>Alicatado de paramentos interiores con azulejo, de dimensiones 30x45 cm, monocolor s/carta grupo de absorción BIII y calidad primera, colocado con mortero cola gris C1TE, rejuntado en junta fina con mortero coloreado, i/pp de recortes. Medida la superficie ejecutada.</t>
  </si>
  <si>
    <t>REVESTIMIENTOS VERTICALES</t>
  </si>
  <si>
    <t>Total 01.04.04</t>
  </si>
  <si>
    <t>Total 01.04.05</t>
  </si>
  <si>
    <t>ud</t>
  </si>
  <si>
    <t>01.08.04</t>
  </si>
  <si>
    <t>01.08.05</t>
  </si>
  <si>
    <t>LIMPIEZA CANALONES, BAJANTES Y SUMIDEROS</t>
  </si>
  <si>
    <t>MANTENIMIENTO PREVENTVO SEMESTRAL DE PUERTAS</t>
  </si>
  <si>
    <t>Hora de Técnico para la redaccion de documento ya sea para informe , estudio o evaluación de la conservacion de edificios mediente inspección visual o por medios técnicos.</t>
  </si>
  <si>
    <t xml:space="preserve">TÉCNICO CUALIFICADO PARA REDACCION DE INFORME TÉCNICO,  ESTUDIO  O INSPECCIONES DE CONSERVACION DE EDIFICIOS </t>
  </si>
  <si>
    <t>PLADUR, TRASDOSADOS Y MAMPARAS</t>
  </si>
  <si>
    <t>01.03.02.06</t>
  </si>
  <si>
    <t>Suministro y montaje de cierre de mampara de vidrio continuo sencillo S1 en acabado aluminio color plata mate. Estructura de acero galvanizado con reacción al fuego A1, guía de anclaje a techo de 18x70 mm. Recubierta con espuma de polietileno de 2 mm de grosor. Guía superior de aluminio anodizado F1, de 44x110mm y formas rectas. Guía inferior de aluminio anodizado F1, de 25x19mm, con calzos niveladores interiores que permiten el perfecto ajuste de vidrios con una regulación en altura de ±5 mm por metro y apoyo a suelo con espuma de polietileno de 2mm. Sobre esta estructura se colocan vidrios laminares 6+6 ó 5+5 con canto pulido. Los vidrios van encajados en la guía superior e inferior, unidos entre ellos por una cinta adhesiva transparente a doble cara. La sujeción de los vidrios es por medio de un perfil de goma transparente que va metido a presión en los perfiles superior e inferior. La distribución de vidrios es de suelo-techo. Modulaciones para hojas de A900 a ejes de pies verticales y altura de suelo a techo. Incluye módulos de electrificación en puertas.
Cumple los requisitos de seguridad estructural del Nuevo Código de Edificación.
Reducción sonora, Rw= 34 - 36 dB. Altura de obra 3000m
Distribución según planos.</t>
  </si>
  <si>
    <t>MAMPARA DE VIDRIO CONTINUO</t>
  </si>
  <si>
    <t>Revisión semestral de la carpinteria interior de las oficinas, comprobando herrajes, manillas, retenedores, bisagras y todo elemento que conforme las puertas interiores y las exteriores de acceso a edificios de la propiedad. La unidad será por Edifcio</t>
  </si>
  <si>
    <t>Revisión semestral de la carpinteria interior de las oficinas, comprobando herrajes, manillas, retenedores, bisagras y todo elemento que conforme las puertas interiores y las exteriores de acceso a edificios de la propiedad. La unidad se mide por edificio</t>
  </si>
  <si>
    <t>Precio 1ª ppta</t>
  </si>
  <si>
    <t>Precio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</si>
</sst>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8080"/>
      <name val="Calibri"/>
      <family val="2"/>
      <scheme val="minor"/>
    </font>
    <font>
      <sz val="8"/>
      <color rgb="FFFF00FF"/>
      <name val="Calibri"/>
      <family val="2"/>
      <scheme val="minor"/>
    </font>
    <font>
      <sz val="8"/>
      <name val="Calibri"/>
      <family val="2"/>
      <scheme val="minor"/>
    </font>
    <font>
      <b/>
      <sz val="11"/>
      <color theme="1"/>
      <name val="Calibri"/>
      <family val="2"/>
      <scheme val="minor"/>
    </font>
    <font>
      <b/>
      <sz val="8"/>
      <color theme="0"/>
      <name val="Calibri"/>
      <family val="2"/>
      <scheme val="minor"/>
    </font>
  </fonts>
  <fills count="9">
    <fill>
      <patternFill patternType="none"/>
    </fill>
    <fill>
      <patternFill patternType="gray125"/>
    </fill>
    <fill>
      <patternFill patternType="solid">
        <fgColor rgb="FFF0F0F0"/>
        <bgColor indexed="64"/>
      </patternFill>
    </fill>
    <fill>
      <patternFill patternType="solid">
        <fgColor rgb="FFC0C0C0"/>
        <bgColor indexed="64"/>
      </patternFill>
    </fill>
    <fill>
      <patternFill patternType="solid">
        <fgColor rgb="FFD1E1ED"/>
        <bgColor indexed="64"/>
      </patternFill>
    </fill>
    <fill>
      <patternFill patternType="solid">
        <fgColor theme="3" tint="0.39997558519241921"/>
        <bgColor indexed="64"/>
      </patternFill>
    </fill>
    <fill>
      <patternFill patternType="solid">
        <fgColor theme="2" tint="-0.499984740745262"/>
        <bgColor indexed="64"/>
      </patternFill>
    </fill>
    <fill>
      <patternFill patternType="solid">
        <fgColor theme="2" tint="-0.749992370372631"/>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42">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7" fillId="2" borderId="0" xfId="0" applyNumberFormat="1" applyFont="1" applyFill="1" applyAlignment="1">
      <alignment vertical="top"/>
    </xf>
    <xf numFmtId="49" fontId="8" fillId="0" borderId="0" xfId="0" applyNumberFormat="1" applyFont="1" applyAlignment="1">
      <alignment vertical="top"/>
    </xf>
    <xf numFmtId="49" fontId="7" fillId="0" borderId="0" xfId="0" applyNumberFormat="1" applyFont="1" applyAlignment="1">
      <alignment vertical="top"/>
    </xf>
    <xf numFmtId="4" fontId="7" fillId="0" borderId="0" xfId="0" applyNumberFormat="1" applyFont="1" applyAlignment="1">
      <alignment vertical="top"/>
    </xf>
    <xf numFmtId="4" fontId="9" fillId="0" borderId="0" xfId="0" applyNumberFormat="1" applyFont="1" applyAlignment="1">
      <alignment vertical="top"/>
    </xf>
    <xf numFmtId="0" fontId="7" fillId="0" borderId="0" xfId="0" applyFont="1" applyAlignment="1">
      <alignment vertical="top"/>
    </xf>
    <xf numFmtId="4" fontId="6" fillId="0" borderId="0" xfId="0" applyNumberFormat="1" applyFont="1" applyAlignment="1">
      <alignment vertical="top"/>
    </xf>
    <xf numFmtId="0" fontId="7" fillId="3" borderId="0" xfId="0" applyFont="1" applyFill="1" applyAlignment="1">
      <alignment vertical="top"/>
    </xf>
    <xf numFmtId="49" fontId="5" fillId="4" borderId="0" xfId="0" applyNumberFormat="1" applyFont="1" applyFill="1" applyAlignment="1">
      <alignment vertical="top"/>
    </xf>
    <xf numFmtId="4" fontId="6" fillId="4" borderId="0" xfId="0" applyNumberFormat="1" applyFont="1" applyFill="1" applyAlignment="1">
      <alignment vertical="top"/>
    </xf>
    <xf numFmtId="0" fontId="0" fillId="0" borderId="0" xfId="0" applyNumberFormat="1" applyAlignment="1">
      <alignment vertical="top"/>
    </xf>
    <xf numFmtId="0" fontId="4" fillId="0" borderId="0" xfId="0" applyNumberFormat="1" applyFont="1" applyAlignment="1">
      <alignment vertical="top" wrapText="1"/>
    </xf>
    <xf numFmtId="0" fontId="7" fillId="0" borderId="0" xfId="0" applyNumberFormat="1" applyFont="1" applyAlignment="1">
      <alignment vertical="top" wrapText="1"/>
    </xf>
    <xf numFmtId="0" fontId="5" fillId="0" borderId="0" xfId="0" applyNumberFormat="1" applyFont="1" applyAlignment="1">
      <alignment vertical="top" wrapText="1"/>
    </xf>
    <xf numFmtId="0" fontId="7" fillId="3" borderId="0" xfId="0" applyNumberFormat="1" applyFont="1" applyFill="1" applyAlignment="1">
      <alignment vertical="top" wrapText="1"/>
    </xf>
    <xf numFmtId="0" fontId="5" fillId="4" borderId="0" xfId="0" applyNumberFormat="1" applyFont="1" applyFill="1" applyAlignment="1">
      <alignment vertical="top" wrapText="1"/>
    </xf>
    <xf numFmtId="0" fontId="0" fillId="0" borderId="0" xfId="0" applyNumberFormat="1"/>
    <xf numFmtId="0" fontId="10" fillId="0" borderId="0" xfId="0" applyNumberFormat="1" applyFont="1" applyAlignment="1">
      <alignment vertical="top" wrapText="1"/>
    </xf>
    <xf numFmtId="49" fontId="5" fillId="5" borderId="0" xfId="0" applyNumberFormat="1" applyFont="1" applyFill="1" applyAlignment="1">
      <alignment vertical="top"/>
    </xf>
    <xf numFmtId="0" fontId="5" fillId="5" borderId="0" xfId="0" applyNumberFormat="1" applyFont="1" applyFill="1" applyAlignment="1">
      <alignment vertical="top" wrapText="1"/>
    </xf>
    <xf numFmtId="4" fontId="6" fillId="5" borderId="0" xfId="0" applyNumberFormat="1" applyFont="1" applyFill="1" applyAlignment="1">
      <alignment vertical="top"/>
    </xf>
    <xf numFmtId="49" fontId="5" fillId="6" borderId="0" xfId="0" applyNumberFormat="1" applyFont="1" applyFill="1" applyAlignment="1">
      <alignment vertical="top"/>
    </xf>
    <xf numFmtId="0" fontId="5" fillId="6" borderId="0" xfId="0" applyNumberFormat="1" applyFont="1" applyFill="1" applyAlignment="1">
      <alignment vertical="top" wrapText="1"/>
    </xf>
    <xf numFmtId="3" fontId="6" fillId="6" borderId="0" xfId="0" applyNumberFormat="1" applyFont="1" applyFill="1" applyAlignment="1">
      <alignment vertical="top"/>
    </xf>
    <xf numFmtId="4" fontId="6" fillId="6" borderId="0" xfId="0" applyNumberFormat="1" applyFont="1" applyFill="1" applyAlignment="1">
      <alignment vertical="top"/>
    </xf>
    <xf numFmtId="0" fontId="7" fillId="6" borderId="0" xfId="0" applyFont="1" applyFill="1" applyAlignment="1">
      <alignment vertical="top"/>
    </xf>
    <xf numFmtId="3" fontId="7" fillId="6" borderId="0" xfId="0" applyNumberFormat="1" applyFont="1" applyFill="1" applyAlignment="1">
      <alignment vertical="top"/>
    </xf>
    <xf numFmtId="0" fontId="12" fillId="7" borderId="0" xfId="0" applyNumberFormat="1" applyFont="1" applyFill="1" applyAlignment="1">
      <alignment vertical="top" wrapText="1"/>
    </xf>
    <xf numFmtId="4" fontId="12" fillId="7" borderId="0" xfId="0" applyNumberFormat="1" applyFont="1" applyFill="1" applyAlignment="1">
      <alignment vertical="top"/>
    </xf>
    <xf numFmtId="0" fontId="12" fillId="7" borderId="0" xfId="0" applyFont="1" applyFill="1" applyAlignment="1">
      <alignment vertical="top"/>
    </xf>
    <xf numFmtId="3" fontId="12" fillId="7" borderId="0" xfId="0" applyNumberFormat="1" applyFont="1" applyFill="1" applyAlignment="1">
      <alignment vertical="top"/>
    </xf>
    <xf numFmtId="0" fontId="11" fillId="0" borderId="0" xfId="0" applyFont="1"/>
    <xf numFmtId="0" fontId="7" fillId="0" borderId="0" xfId="0" applyFont="1" applyAlignment="1">
      <alignment vertical="top" wrapText="1"/>
    </xf>
    <xf numFmtId="4" fontId="0" fillId="0" borderId="0" xfId="0" applyNumberFormat="1"/>
    <xf numFmtId="0" fontId="1" fillId="8" borderId="0" xfId="0" applyFont="1" applyFill="1" applyAlignment="1">
      <alignment vertical="top"/>
    </xf>
    <xf numFmtId="0" fontId="1" fillId="8" borderId="0" xfId="0" applyNumberFormat="1" applyFont="1" applyFill="1" applyAlignment="1">
      <alignment vertical="top" wrapText="1"/>
    </xf>
    <xf numFmtId="0" fontId="0" fillId="0" borderId="0" xfId="0"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25"/>
  <sheetViews>
    <sheetView tabSelected="1" zoomScaleNormal="100" workbookViewId="0">
      <pane xSplit="4" ySplit="3" topLeftCell="E208" activePane="bottomRight" state="frozen"/>
      <selection pane="topRight" activeCell="E1" sqref="E1"/>
      <selection pane="bottomLeft" activeCell="A4" sqref="A4"/>
      <selection pane="bottomRight" activeCell="J225" sqref="J225"/>
    </sheetView>
  </sheetViews>
  <sheetFormatPr baseColWidth="10" defaultRowHeight="15" x14ac:dyDescent="0.25"/>
  <cols>
    <col min="1" max="1" width="7.85546875" customWidth="1"/>
    <col min="2" max="2" width="6.140625" customWidth="1"/>
    <col min="3" max="3" width="3.7109375" customWidth="1"/>
    <col min="4" max="4" width="52" style="21" customWidth="1"/>
    <col min="5" max="5" width="7.85546875" hidden="1" customWidth="1"/>
    <col min="6" max="6" width="9.42578125" hidden="1" customWidth="1"/>
    <col min="7" max="7" width="11.28515625" hidden="1" customWidth="1"/>
    <col min="8" max="8" width="7.85546875" customWidth="1"/>
    <col min="9" max="9" width="10.85546875" bestFit="1" customWidth="1"/>
    <col min="10" max="10" width="11.28515625" bestFit="1" customWidth="1"/>
  </cols>
  <sheetData>
    <row r="1" spans="1:10" ht="14.25" x14ac:dyDescent="0.25">
      <c r="A1" s="1" t="s">
        <v>0</v>
      </c>
      <c r="B1" s="2"/>
      <c r="C1" s="2"/>
      <c r="D1" s="15"/>
      <c r="E1" s="2"/>
      <c r="F1" s="2"/>
      <c r="G1" s="2"/>
      <c r="H1" s="2"/>
      <c r="I1" s="2"/>
      <c r="J1" s="2"/>
    </row>
    <row r="2" spans="1:10" ht="18.75" x14ac:dyDescent="0.25">
      <c r="A2" s="3" t="s">
        <v>1</v>
      </c>
      <c r="B2" s="2"/>
      <c r="C2" s="2"/>
      <c r="D2" s="15"/>
      <c r="E2" s="2"/>
      <c r="F2" s="41" t="s">
        <v>313</v>
      </c>
      <c r="G2" s="41"/>
      <c r="H2" s="2"/>
      <c r="I2" s="41" t="s">
        <v>314</v>
      </c>
      <c r="J2" s="41"/>
    </row>
    <row r="3" spans="1:10" x14ac:dyDescent="0.25">
      <c r="A3" s="39" t="s">
        <v>2</v>
      </c>
      <c r="B3" s="39" t="s">
        <v>3</v>
      </c>
      <c r="C3" s="39" t="s">
        <v>4</v>
      </c>
      <c r="D3" s="40" t="s">
        <v>5</v>
      </c>
      <c r="E3" s="39" t="s">
        <v>6</v>
      </c>
      <c r="F3" s="39" t="s">
        <v>206</v>
      </c>
      <c r="G3" s="39" t="s">
        <v>7</v>
      </c>
      <c r="H3" s="39" t="s">
        <v>6</v>
      </c>
      <c r="I3" s="39" t="s">
        <v>206</v>
      </c>
      <c r="J3" s="39" t="s">
        <v>7</v>
      </c>
    </row>
    <row r="4" spans="1:10" x14ac:dyDescent="0.25">
      <c r="A4" s="26" t="s">
        <v>8</v>
      </c>
      <c r="B4" s="26" t="s">
        <v>9</v>
      </c>
      <c r="C4" s="26" t="s">
        <v>10</v>
      </c>
      <c r="D4" s="27" t="s">
        <v>11</v>
      </c>
      <c r="E4" s="28">
        <f t="shared" ref="E4:J4" si="0">E215</f>
        <v>1</v>
      </c>
      <c r="F4" s="29">
        <f t="shared" si="0"/>
        <v>274970.21000000002</v>
      </c>
      <c r="G4" s="29">
        <f t="shared" si="0"/>
        <v>274970.21000000002</v>
      </c>
      <c r="H4" s="28">
        <f t="shared" si="0"/>
        <v>1</v>
      </c>
      <c r="I4" s="29">
        <f t="shared" si="0"/>
        <v>245554.31</v>
      </c>
      <c r="J4" s="29">
        <f t="shared" si="0"/>
        <v>245554.31</v>
      </c>
    </row>
    <row r="5" spans="1:10" x14ac:dyDescent="0.25">
      <c r="A5" s="23" t="s">
        <v>12</v>
      </c>
      <c r="B5" s="23" t="s">
        <v>9</v>
      </c>
      <c r="C5" s="23" t="s">
        <v>10</v>
      </c>
      <c r="D5" s="24" t="s">
        <v>238</v>
      </c>
      <c r="E5" s="25">
        <f t="shared" ref="E5:J5" si="1">E16</f>
        <v>1</v>
      </c>
      <c r="F5" s="25">
        <f t="shared" si="1"/>
        <v>22294</v>
      </c>
      <c r="G5" s="25">
        <f t="shared" si="1"/>
        <v>22294</v>
      </c>
      <c r="H5" s="25">
        <f t="shared" si="1"/>
        <v>1</v>
      </c>
      <c r="I5" s="25">
        <f t="shared" si="1"/>
        <v>11905.8</v>
      </c>
      <c r="J5" s="25">
        <f t="shared" si="1"/>
        <v>11905.8</v>
      </c>
    </row>
    <row r="6" spans="1:10" ht="14.25" x14ac:dyDescent="0.25">
      <c r="A6" s="5" t="s">
        <v>13</v>
      </c>
      <c r="B6" s="6" t="s">
        <v>14</v>
      </c>
      <c r="C6" s="7" t="s">
        <v>15</v>
      </c>
      <c r="D6" s="17" t="s">
        <v>16</v>
      </c>
      <c r="E6" s="8">
        <v>25</v>
      </c>
      <c r="F6" s="8">
        <v>95.52</v>
      </c>
      <c r="G6" s="9">
        <f>ROUND(E6*F6,2)</f>
        <v>2388</v>
      </c>
      <c r="H6" s="8">
        <v>15</v>
      </c>
      <c r="I6" s="8">
        <v>95.52</v>
      </c>
      <c r="J6" s="9">
        <f>ROUND(H6*I6,2)</f>
        <v>1432.8</v>
      </c>
    </row>
    <row r="7" spans="1:10" ht="54.4" x14ac:dyDescent="0.25">
      <c r="A7" s="10"/>
      <c r="B7" s="10"/>
      <c r="C7" s="10"/>
      <c r="D7" s="17" t="s">
        <v>17</v>
      </c>
      <c r="E7" s="10"/>
      <c r="F7" s="10"/>
      <c r="G7" s="10"/>
      <c r="H7" s="10"/>
      <c r="I7" s="10"/>
      <c r="J7" s="10"/>
    </row>
    <row r="8" spans="1:10" ht="21.75" x14ac:dyDescent="0.25">
      <c r="A8" s="5" t="s">
        <v>220</v>
      </c>
      <c r="B8" s="6" t="s">
        <v>14</v>
      </c>
      <c r="C8" s="7" t="s">
        <v>221</v>
      </c>
      <c r="D8" s="17" t="s">
        <v>241</v>
      </c>
      <c r="E8" s="8">
        <v>20</v>
      </c>
      <c r="F8" s="8">
        <v>227.15</v>
      </c>
      <c r="G8" s="9">
        <f>ROUND(E8*F8,2)</f>
        <v>4543</v>
      </c>
      <c r="H8" s="8">
        <v>10</v>
      </c>
      <c r="I8" s="8">
        <v>227.15</v>
      </c>
      <c r="J8" s="9">
        <f>ROUND(H8*I8,2)</f>
        <v>2271.5</v>
      </c>
    </row>
    <row r="9" spans="1:10" ht="45" x14ac:dyDescent="0.25">
      <c r="A9" s="10"/>
      <c r="B9" s="10"/>
      <c r="C9" s="10"/>
      <c r="D9" s="22" t="s">
        <v>242</v>
      </c>
      <c r="E9" s="10"/>
      <c r="F9" s="10"/>
      <c r="G9" s="10"/>
      <c r="H9" s="10"/>
      <c r="I9" s="10"/>
      <c r="J9" s="10"/>
    </row>
    <row r="10" spans="1:10" ht="21.75" x14ac:dyDescent="0.25">
      <c r="A10" s="5" t="s">
        <v>222</v>
      </c>
      <c r="B10" s="6" t="s">
        <v>14</v>
      </c>
      <c r="C10" s="7" t="s">
        <v>221</v>
      </c>
      <c r="D10" s="17" t="s">
        <v>233</v>
      </c>
      <c r="E10" s="8">
        <v>20</v>
      </c>
      <c r="F10" s="8">
        <v>132.15</v>
      </c>
      <c r="G10" s="9">
        <f>ROUND(E10*F10,2)</f>
        <v>2643</v>
      </c>
      <c r="H10" s="8">
        <v>10</v>
      </c>
      <c r="I10" s="8">
        <v>132.15</v>
      </c>
      <c r="J10" s="9">
        <f>ROUND(H10*I10,2)</f>
        <v>1321.5</v>
      </c>
    </row>
    <row r="11" spans="1:10" ht="33.75" x14ac:dyDescent="0.25">
      <c r="A11" s="10"/>
      <c r="B11" s="10"/>
      <c r="C11" s="10"/>
      <c r="D11" s="22" t="s">
        <v>234</v>
      </c>
      <c r="E11" s="10"/>
      <c r="F11" s="10"/>
      <c r="G11" s="10"/>
      <c r="H11" s="10"/>
      <c r="I11" s="10"/>
      <c r="J11" s="10"/>
    </row>
    <row r="12" spans="1:10" ht="21.75" x14ac:dyDescent="0.25">
      <c r="A12" s="5" t="s">
        <v>223</v>
      </c>
      <c r="B12" s="6" t="s">
        <v>14</v>
      </c>
      <c r="C12" s="7" t="s">
        <v>221</v>
      </c>
      <c r="D12" s="17" t="s">
        <v>237</v>
      </c>
      <c r="E12" s="8">
        <v>20</v>
      </c>
      <c r="F12" s="8">
        <v>480</v>
      </c>
      <c r="G12" s="9">
        <f>ROUND(E12*F12,2)</f>
        <v>9600</v>
      </c>
      <c r="H12" s="8">
        <v>10</v>
      </c>
      <c r="I12" s="8">
        <v>480</v>
      </c>
      <c r="J12" s="9">
        <f>ROUND(H12*I12,2)</f>
        <v>4800</v>
      </c>
    </row>
    <row r="13" spans="1:10" ht="123.75" x14ac:dyDescent="0.25">
      <c r="A13" s="10"/>
      <c r="B13" s="10"/>
      <c r="C13" s="10"/>
      <c r="D13" s="22" t="s">
        <v>236</v>
      </c>
      <c r="E13" s="10"/>
      <c r="F13" s="10"/>
      <c r="G13" s="10"/>
      <c r="H13" s="10"/>
      <c r="I13" s="10"/>
      <c r="J13" s="10"/>
    </row>
    <row r="14" spans="1:10" ht="14.25" x14ac:dyDescent="0.25">
      <c r="A14" s="5" t="s">
        <v>235</v>
      </c>
      <c r="B14" s="6" t="s">
        <v>14</v>
      </c>
      <c r="C14" s="7" t="s">
        <v>144</v>
      </c>
      <c r="D14" s="17" t="s">
        <v>239</v>
      </c>
      <c r="E14" s="8">
        <v>60</v>
      </c>
      <c r="F14" s="8">
        <v>52</v>
      </c>
      <c r="G14" s="9">
        <f>ROUND(E14*F14,2)</f>
        <v>3120</v>
      </c>
      <c r="H14" s="8">
        <v>40</v>
      </c>
      <c r="I14" s="8">
        <v>52</v>
      </c>
      <c r="J14" s="9">
        <f>ROUND(H14*I14,2)</f>
        <v>2080</v>
      </c>
    </row>
    <row r="15" spans="1:10" ht="67.5" x14ac:dyDescent="0.25">
      <c r="A15" s="10"/>
      <c r="B15" s="10"/>
      <c r="C15" s="10"/>
      <c r="D15" s="22" t="s">
        <v>240</v>
      </c>
      <c r="E15" s="10"/>
      <c r="F15" s="10"/>
      <c r="G15" s="10"/>
      <c r="H15" s="10"/>
      <c r="I15" s="10"/>
      <c r="J15" s="10"/>
    </row>
    <row r="16" spans="1:10" ht="14.25" x14ac:dyDescent="0.25">
      <c r="A16" s="10"/>
      <c r="B16" s="10"/>
      <c r="C16" s="10"/>
      <c r="D16" s="18" t="s">
        <v>18</v>
      </c>
      <c r="E16" s="8">
        <v>1</v>
      </c>
      <c r="F16" s="8">
        <f>SUM(G6:G15)</f>
        <v>22294</v>
      </c>
      <c r="G16" s="11">
        <f>ROUND(E16*F16,2)</f>
        <v>22294</v>
      </c>
      <c r="H16" s="8">
        <v>1</v>
      </c>
      <c r="I16" s="8">
        <f>SUM(J6:J15)</f>
        <v>11905.8</v>
      </c>
      <c r="J16" s="11">
        <f>ROUND(H16*I16,2)</f>
        <v>11905.8</v>
      </c>
    </row>
    <row r="17" spans="1:10" ht="1.1499999999999999" customHeight="1" x14ac:dyDescent="0.25">
      <c r="A17" s="12"/>
      <c r="B17" s="12"/>
      <c r="C17" s="12"/>
      <c r="D17" s="19"/>
      <c r="E17" s="12"/>
      <c r="F17" s="12"/>
      <c r="G17" s="12"/>
      <c r="H17" s="12"/>
      <c r="I17" s="12"/>
      <c r="J17" s="12"/>
    </row>
    <row r="18" spans="1:10" x14ac:dyDescent="0.25">
      <c r="A18" s="23" t="s">
        <v>19</v>
      </c>
      <c r="B18" s="23" t="s">
        <v>9</v>
      </c>
      <c r="C18" s="23" t="s">
        <v>10</v>
      </c>
      <c r="D18" s="24" t="s">
        <v>20</v>
      </c>
      <c r="E18" s="25">
        <f t="shared" ref="E18:J18" si="2">E41</f>
        <v>1</v>
      </c>
      <c r="F18" s="25">
        <f t="shared" si="2"/>
        <v>21499.05</v>
      </c>
      <c r="G18" s="25">
        <f t="shared" si="2"/>
        <v>21499.05</v>
      </c>
      <c r="H18" s="25">
        <f t="shared" si="2"/>
        <v>1</v>
      </c>
      <c r="I18" s="25">
        <f t="shared" si="2"/>
        <v>13471.35</v>
      </c>
      <c r="J18" s="25">
        <f t="shared" si="2"/>
        <v>13471.35</v>
      </c>
    </row>
    <row r="19" spans="1:10" x14ac:dyDescent="0.25">
      <c r="A19" s="13" t="s">
        <v>21</v>
      </c>
      <c r="B19" s="13" t="s">
        <v>9</v>
      </c>
      <c r="C19" s="13" t="s">
        <v>10</v>
      </c>
      <c r="D19" s="20" t="s">
        <v>22</v>
      </c>
      <c r="E19" s="14">
        <f t="shared" ref="E19:J19" si="3">E26</f>
        <v>1</v>
      </c>
      <c r="F19" s="14">
        <f t="shared" si="3"/>
        <v>3050.4</v>
      </c>
      <c r="G19" s="14">
        <f t="shared" si="3"/>
        <v>3050.4</v>
      </c>
      <c r="H19" s="14">
        <f t="shared" si="3"/>
        <v>1</v>
      </c>
      <c r="I19" s="14">
        <f t="shared" si="3"/>
        <v>2096.25</v>
      </c>
      <c r="J19" s="14">
        <f t="shared" si="3"/>
        <v>2096.25</v>
      </c>
    </row>
    <row r="20" spans="1:10" ht="14.25" x14ac:dyDescent="0.25">
      <c r="A20" s="5" t="s">
        <v>23</v>
      </c>
      <c r="B20" s="6" t="s">
        <v>14</v>
      </c>
      <c r="C20" s="7" t="s">
        <v>24</v>
      </c>
      <c r="D20" s="17" t="s">
        <v>25</v>
      </c>
      <c r="E20" s="8">
        <v>50</v>
      </c>
      <c r="F20" s="8">
        <v>21.25</v>
      </c>
      <c r="G20" s="9">
        <f>ROUND(E20*F20,2)</f>
        <v>1062.5</v>
      </c>
      <c r="H20" s="8">
        <v>35</v>
      </c>
      <c r="I20" s="8">
        <v>21.25</v>
      </c>
      <c r="J20" s="9">
        <f>ROUND(H20*I20,2)</f>
        <v>743.75</v>
      </c>
    </row>
    <row r="21" spans="1:10" ht="22.5" x14ac:dyDescent="0.25">
      <c r="A21" s="10"/>
      <c r="B21" s="10"/>
      <c r="C21" s="10"/>
      <c r="D21" s="17" t="s">
        <v>26</v>
      </c>
      <c r="E21" s="10"/>
      <c r="F21" s="10"/>
      <c r="G21" s="10"/>
      <c r="H21" s="10"/>
      <c r="I21" s="10"/>
      <c r="J21" s="10"/>
    </row>
    <row r="22" spans="1:10" x14ac:dyDescent="0.25">
      <c r="A22" s="5" t="s">
        <v>27</v>
      </c>
      <c r="B22" s="6" t="s">
        <v>14</v>
      </c>
      <c r="C22" s="7" t="s">
        <v>28</v>
      </c>
      <c r="D22" s="17" t="s">
        <v>29</v>
      </c>
      <c r="E22" s="8">
        <v>50</v>
      </c>
      <c r="F22" s="8">
        <v>29.35</v>
      </c>
      <c r="G22" s="9">
        <f>ROUND(E22*F22,2)</f>
        <v>1467.5</v>
      </c>
      <c r="H22" s="8">
        <v>35</v>
      </c>
      <c r="I22" s="8">
        <v>29.35</v>
      </c>
      <c r="J22" s="9">
        <f>ROUND(H22*I22,2)</f>
        <v>1027.25</v>
      </c>
    </row>
    <row r="23" spans="1:10" ht="33.75" x14ac:dyDescent="0.25">
      <c r="A23" s="10"/>
      <c r="B23" s="10"/>
      <c r="C23" s="10"/>
      <c r="D23" s="17" t="s">
        <v>30</v>
      </c>
      <c r="E23" s="10"/>
      <c r="F23" s="10"/>
      <c r="G23" s="10"/>
      <c r="H23" s="10"/>
      <c r="I23" s="10"/>
      <c r="J23" s="10"/>
    </row>
    <row r="24" spans="1:10" ht="14.25" x14ac:dyDescent="0.25">
      <c r="A24" s="5" t="s">
        <v>207</v>
      </c>
      <c r="B24" s="6" t="s">
        <v>14</v>
      </c>
      <c r="C24" s="7" t="s">
        <v>24</v>
      </c>
      <c r="D24" s="17" t="s">
        <v>208</v>
      </c>
      <c r="E24" s="8">
        <v>40</v>
      </c>
      <c r="F24" s="8">
        <v>13.01</v>
      </c>
      <c r="G24" s="9">
        <f>ROUND(E24*F24,2)</f>
        <v>520.4</v>
      </c>
      <c r="H24" s="8">
        <v>25</v>
      </c>
      <c r="I24" s="8">
        <v>13.01</v>
      </c>
      <c r="J24" s="9">
        <f>ROUND(H24*I24,2)</f>
        <v>325.25</v>
      </c>
    </row>
    <row r="25" spans="1:10" ht="22.5" x14ac:dyDescent="0.25">
      <c r="A25" s="10"/>
      <c r="B25" s="10"/>
      <c r="C25" s="10"/>
      <c r="D25" s="17" t="s">
        <v>26</v>
      </c>
      <c r="E25" s="10"/>
      <c r="F25" s="10"/>
      <c r="G25" s="10"/>
      <c r="H25" s="10"/>
      <c r="I25" s="10"/>
      <c r="J25" s="10"/>
    </row>
    <row r="26" spans="1:10" ht="14.25" x14ac:dyDescent="0.25">
      <c r="A26" s="10"/>
      <c r="B26" s="10"/>
      <c r="C26" s="10"/>
      <c r="D26" s="18" t="s">
        <v>31</v>
      </c>
      <c r="E26" s="8">
        <v>1</v>
      </c>
      <c r="F26" s="8">
        <f>SUM(G20:G25)</f>
        <v>3050.4</v>
      </c>
      <c r="G26" s="11">
        <f>ROUND(E26*F26,2)</f>
        <v>3050.4</v>
      </c>
      <c r="H26" s="8">
        <v>1</v>
      </c>
      <c r="I26" s="8">
        <f>SUM(J20:J25)</f>
        <v>2096.25</v>
      </c>
      <c r="J26" s="11">
        <f>ROUND(H26*I26,2)</f>
        <v>2096.25</v>
      </c>
    </row>
    <row r="27" spans="1:10" ht="1.1499999999999999" customHeight="1" x14ac:dyDescent="0.25">
      <c r="A27" s="12"/>
      <c r="B27" s="12"/>
      <c r="C27" s="12"/>
      <c r="D27" s="19"/>
      <c r="E27" s="12"/>
      <c r="F27" s="12"/>
      <c r="G27" s="12"/>
      <c r="H27" s="12"/>
      <c r="I27" s="12"/>
      <c r="J27" s="12"/>
    </row>
    <row r="28" spans="1:10" x14ac:dyDescent="0.25">
      <c r="A28" s="13" t="s">
        <v>209</v>
      </c>
      <c r="B28" s="13" t="s">
        <v>9</v>
      </c>
      <c r="C28" s="13" t="s">
        <v>10</v>
      </c>
      <c r="D28" s="20" t="s">
        <v>32</v>
      </c>
      <c r="E28" s="14">
        <f t="shared" ref="E28:J28" si="4">E39</f>
        <v>1</v>
      </c>
      <c r="F28" s="14">
        <f t="shared" si="4"/>
        <v>18448.650000000001</v>
      </c>
      <c r="G28" s="14">
        <f t="shared" si="4"/>
        <v>18448.650000000001</v>
      </c>
      <c r="H28" s="14">
        <f t="shared" si="4"/>
        <v>1</v>
      </c>
      <c r="I28" s="14">
        <f t="shared" si="4"/>
        <v>11375.1</v>
      </c>
      <c r="J28" s="14">
        <f t="shared" si="4"/>
        <v>11375.1</v>
      </c>
    </row>
    <row r="29" spans="1:10" ht="14.25" x14ac:dyDescent="0.25">
      <c r="A29" s="5" t="s">
        <v>210</v>
      </c>
      <c r="B29" s="7" t="s">
        <v>14</v>
      </c>
      <c r="C29" s="7" t="s">
        <v>15</v>
      </c>
      <c r="D29" s="17" t="s">
        <v>33</v>
      </c>
      <c r="E29" s="8">
        <v>25</v>
      </c>
      <c r="F29" s="8">
        <v>3.37</v>
      </c>
      <c r="G29" s="9">
        <f>ROUND(E29*F29,2)</f>
        <v>84.25</v>
      </c>
      <c r="H29" s="8">
        <v>20</v>
      </c>
      <c r="I29" s="8">
        <v>3.37</v>
      </c>
      <c r="J29" s="9">
        <f>ROUND(H29*I29,2)</f>
        <v>67.400000000000006</v>
      </c>
    </row>
    <row r="30" spans="1:10" ht="21.75" x14ac:dyDescent="0.25">
      <c r="A30" s="10"/>
      <c r="B30" s="10"/>
      <c r="C30" s="10"/>
      <c r="D30" s="17" t="s">
        <v>34</v>
      </c>
      <c r="E30" s="10"/>
      <c r="F30" s="10"/>
      <c r="G30" s="10"/>
      <c r="H30" s="10"/>
      <c r="I30" s="10"/>
      <c r="J30" s="10"/>
    </row>
    <row r="31" spans="1:10" ht="14.25" x14ac:dyDescent="0.25">
      <c r="A31" s="5" t="s">
        <v>211</v>
      </c>
      <c r="B31" s="7" t="s">
        <v>14</v>
      </c>
      <c r="C31" s="7" t="s">
        <v>24</v>
      </c>
      <c r="D31" s="17" t="s">
        <v>35</v>
      </c>
      <c r="E31" s="8">
        <v>100</v>
      </c>
      <c r="F31" s="8">
        <v>18.95</v>
      </c>
      <c r="G31" s="9">
        <f>ROUND(E31*F31,2)</f>
        <v>1895</v>
      </c>
      <c r="H31" s="8">
        <v>80</v>
      </c>
      <c r="I31" s="8">
        <v>18.95</v>
      </c>
      <c r="J31" s="9">
        <f>ROUND(H31*I31,2)</f>
        <v>1516</v>
      </c>
    </row>
    <row r="32" spans="1:10" ht="45" x14ac:dyDescent="0.25">
      <c r="A32" s="10"/>
      <c r="B32" s="10"/>
      <c r="C32" s="10"/>
      <c r="D32" s="17" t="s">
        <v>36</v>
      </c>
      <c r="E32" s="10"/>
      <c r="F32" s="10"/>
      <c r="G32" s="10"/>
      <c r="H32" s="10"/>
      <c r="I32" s="10"/>
      <c r="J32" s="10"/>
    </row>
    <row r="33" spans="1:10" ht="14.25" x14ac:dyDescent="0.25">
      <c r="A33" s="5" t="s">
        <v>212</v>
      </c>
      <c r="B33" s="7" t="s">
        <v>14</v>
      </c>
      <c r="C33" s="7" t="s">
        <v>24</v>
      </c>
      <c r="D33" s="17" t="s">
        <v>37</v>
      </c>
      <c r="E33" s="8">
        <v>60</v>
      </c>
      <c r="F33" s="8">
        <v>14.99</v>
      </c>
      <c r="G33" s="9">
        <f>ROUND(E33*F33,2)</f>
        <v>899.4</v>
      </c>
      <c r="H33" s="8">
        <v>30</v>
      </c>
      <c r="I33" s="8">
        <v>14.99</v>
      </c>
      <c r="J33" s="9">
        <f>ROUND(H33*I33,2)</f>
        <v>449.7</v>
      </c>
    </row>
    <row r="34" spans="1:10" ht="45" x14ac:dyDescent="0.25">
      <c r="A34" s="10"/>
      <c r="B34" s="10"/>
      <c r="C34" s="10"/>
      <c r="D34" s="17" t="s">
        <v>38</v>
      </c>
      <c r="E34" s="10"/>
      <c r="F34" s="10"/>
      <c r="G34" s="10"/>
      <c r="H34" s="10"/>
      <c r="I34" s="10"/>
      <c r="J34" s="10"/>
    </row>
    <row r="35" spans="1:10" ht="14.25" x14ac:dyDescent="0.25">
      <c r="A35" s="5" t="s">
        <v>214</v>
      </c>
      <c r="B35" s="7" t="s">
        <v>14</v>
      </c>
      <c r="C35" s="7" t="s">
        <v>247</v>
      </c>
      <c r="D35" s="17" t="s">
        <v>245</v>
      </c>
      <c r="E35" s="8">
        <v>100</v>
      </c>
      <c r="F35" s="8">
        <v>138.96</v>
      </c>
      <c r="G35" s="9">
        <f>ROUND(E35*F35,2)</f>
        <v>13896</v>
      </c>
      <c r="H35" s="8">
        <v>60</v>
      </c>
      <c r="I35" s="8">
        <v>138.96</v>
      </c>
      <c r="J35" s="9">
        <f>ROUND(H35*I35,2)</f>
        <v>8337.6</v>
      </c>
    </row>
    <row r="36" spans="1:10" ht="33.75" x14ac:dyDescent="0.25">
      <c r="A36" s="10"/>
      <c r="B36" s="10"/>
      <c r="C36" s="10"/>
      <c r="D36" s="17" t="s">
        <v>246</v>
      </c>
      <c r="E36" s="10"/>
      <c r="F36" s="10"/>
      <c r="G36" s="10"/>
      <c r="H36" s="10"/>
      <c r="I36" s="10"/>
      <c r="J36" s="10"/>
    </row>
    <row r="37" spans="1:10" x14ac:dyDescent="0.25">
      <c r="A37" s="5" t="s">
        <v>243</v>
      </c>
      <c r="B37" s="7" t="s">
        <v>14</v>
      </c>
      <c r="C37" s="7" t="s">
        <v>24</v>
      </c>
      <c r="D37" s="17" t="s">
        <v>215</v>
      </c>
      <c r="E37" s="8">
        <v>100</v>
      </c>
      <c r="F37" s="8">
        <v>16.739999999999998</v>
      </c>
      <c r="G37" s="9">
        <f>ROUND(E37*F37,2)</f>
        <v>1674</v>
      </c>
      <c r="H37" s="8">
        <v>60</v>
      </c>
      <c r="I37" s="8">
        <v>16.739999999999998</v>
      </c>
      <c r="J37" s="9">
        <f>ROUND(H37*I37,2)</f>
        <v>1004.4</v>
      </c>
    </row>
    <row r="38" spans="1:10" ht="45" x14ac:dyDescent="0.25">
      <c r="A38" s="10"/>
      <c r="B38" s="10"/>
      <c r="C38" s="10"/>
      <c r="D38" s="22" t="s">
        <v>244</v>
      </c>
      <c r="E38" s="10"/>
      <c r="F38" s="10"/>
      <c r="G38" s="10"/>
      <c r="H38" s="10"/>
      <c r="I38" s="10"/>
      <c r="J38" s="10"/>
    </row>
    <row r="39" spans="1:10" ht="14.25" x14ac:dyDescent="0.25">
      <c r="A39" s="10"/>
      <c r="B39" s="10"/>
      <c r="C39" s="10"/>
      <c r="D39" s="18" t="s">
        <v>213</v>
      </c>
      <c r="E39" s="8">
        <v>1</v>
      </c>
      <c r="F39" s="8">
        <f>SUM(G29:G38)</f>
        <v>18448.650000000001</v>
      </c>
      <c r="G39" s="11">
        <f>ROUND(E39*F39,2)</f>
        <v>18448.650000000001</v>
      </c>
      <c r="H39" s="8">
        <v>1</v>
      </c>
      <c r="I39" s="8">
        <f>SUM(J29:J38)</f>
        <v>11375.1</v>
      </c>
      <c r="J39" s="11">
        <f>ROUND(H39*I39,2)</f>
        <v>11375.1</v>
      </c>
    </row>
    <row r="40" spans="1:10" ht="1.1499999999999999" customHeight="1" x14ac:dyDescent="0.25">
      <c r="A40" s="12"/>
      <c r="B40" s="12"/>
      <c r="C40" s="12"/>
      <c r="D40" s="19"/>
      <c r="E40" s="12"/>
      <c r="F40" s="12"/>
      <c r="G40" s="12"/>
      <c r="H40" s="12"/>
      <c r="I40" s="12"/>
      <c r="J40" s="12"/>
    </row>
    <row r="41" spans="1:10" ht="14.25" x14ac:dyDescent="0.25">
      <c r="A41" s="10"/>
      <c r="B41" s="10"/>
      <c r="C41" s="10"/>
      <c r="D41" s="18" t="s">
        <v>39</v>
      </c>
      <c r="E41" s="8">
        <v>1</v>
      </c>
      <c r="F41" s="11">
        <f>G19+G28</f>
        <v>21499.05</v>
      </c>
      <c r="G41" s="11">
        <f>ROUND(E41*F41,2)</f>
        <v>21499.05</v>
      </c>
      <c r="H41" s="8">
        <v>1</v>
      </c>
      <c r="I41" s="11">
        <f>J19+J28</f>
        <v>13471.35</v>
      </c>
      <c r="J41" s="11">
        <f>ROUND(H41*I41,2)</f>
        <v>13471.35</v>
      </c>
    </row>
    <row r="42" spans="1:10" ht="1.1499999999999999" customHeight="1" x14ac:dyDescent="0.25">
      <c r="A42" s="12"/>
      <c r="B42" s="12"/>
      <c r="C42" s="12"/>
      <c r="D42" s="19"/>
      <c r="E42" s="12"/>
      <c r="F42" s="12"/>
      <c r="G42" s="12"/>
      <c r="H42" s="12"/>
      <c r="I42" s="12"/>
      <c r="J42" s="12"/>
    </row>
    <row r="43" spans="1:10" x14ac:dyDescent="0.25">
      <c r="A43" s="23" t="s">
        <v>40</v>
      </c>
      <c r="B43" s="23" t="s">
        <v>9</v>
      </c>
      <c r="C43" s="23" t="s">
        <v>10</v>
      </c>
      <c r="D43" s="24" t="s">
        <v>41</v>
      </c>
      <c r="E43" s="25">
        <f t="shared" ref="E43:J43" si="5">E77</f>
        <v>1</v>
      </c>
      <c r="F43" s="25">
        <f t="shared" si="5"/>
        <v>27453.9</v>
      </c>
      <c r="G43" s="25">
        <f t="shared" si="5"/>
        <v>27453.9</v>
      </c>
      <c r="H43" s="25">
        <f t="shared" si="5"/>
        <v>1</v>
      </c>
      <c r="I43" s="25">
        <f t="shared" si="5"/>
        <v>27453.9</v>
      </c>
      <c r="J43" s="25">
        <f t="shared" si="5"/>
        <v>27453.9</v>
      </c>
    </row>
    <row r="44" spans="1:10" x14ac:dyDescent="0.25">
      <c r="A44" s="13" t="s">
        <v>42</v>
      </c>
      <c r="B44" s="13" t="s">
        <v>9</v>
      </c>
      <c r="C44" s="13" t="s">
        <v>10</v>
      </c>
      <c r="D44" s="20" t="s">
        <v>43</v>
      </c>
      <c r="E44" s="14">
        <f t="shared" ref="E44:J44" si="6">E51</f>
        <v>1</v>
      </c>
      <c r="F44" s="14">
        <f t="shared" si="6"/>
        <v>7265</v>
      </c>
      <c r="G44" s="14">
        <f t="shared" si="6"/>
        <v>7265</v>
      </c>
      <c r="H44" s="14">
        <f t="shared" si="6"/>
        <v>1</v>
      </c>
      <c r="I44" s="14">
        <f t="shared" si="6"/>
        <v>7265</v>
      </c>
      <c r="J44" s="14">
        <f t="shared" si="6"/>
        <v>7265</v>
      </c>
    </row>
    <row r="45" spans="1:10" ht="14.25" x14ac:dyDescent="0.25">
      <c r="A45" s="5" t="s">
        <v>44</v>
      </c>
      <c r="B45" s="6" t="s">
        <v>14</v>
      </c>
      <c r="C45" s="7" t="s">
        <v>24</v>
      </c>
      <c r="D45" s="17" t="s">
        <v>45</v>
      </c>
      <c r="E45" s="8">
        <v>50</v>
      </c>
      <c r="F45" s="8">
        <v>43.87</v>
      </c>
      <c r="G45" s="9">
        <f>ROUND(E45*F45,2)</f>
        <v>2193.5</v>
      </c>
      <c r="H45" s="8">
        <v>50</v>
      </c>
      <c r="I45" s="8">
        <v>43.87</v>
      </c>
      <c r="J45" s="9">
        <f>ROUND(H45*I45,2)</f>
        <v>2193.5</v>
      </c>
    </row>
    <row r="46" spans="1:10" ht="56.25" x14ac:dyDescent="0.25">
      <c r="A46" s="10"/>
      <c r="B46" s="10"/>
      <c r="C46" s="10"/>
      <c r="D46" s="17" t="s">
        <v>46</v>
      </c>
      <c r="E46" s="10"/>
      <c r="F46" s="10"/>
      <c r="G46" s="10"/>
      <c r="H46" s="10"/>
      <c r="I46" s="10"/>
      <c r="J46" s="10"/>
    </row>
    <row r="47" spans="1:10" ht="14.25" x14ac:dyDescent="0.25">
      <c r="A47" s="5" t="s">
        <v>47</v>
      </c>
      <c r="B47" s="6" t="s">
        <v>14</v>
      </c>
      <c r="C47" s="7" t="s">
        <v>24</v>
      </c>
      <c r="D47" s="17" t="s">
        <v>48</v>
      </c>
      <c r="E47" s="8">
        <v>50</v>
      </c>
      <c r="F47" s="8">
        <v>38.869999999999997</v>
      </c>
      <c r="G47" s="9">
        <f>ROUND(E47*F47,2)</f>
        <v>1943.5</v>
      </c>
      <c r="H47" s="8">
        <v>50</v>
      </c>
      <c r="I47" s="8">
        <v>38.869999999999997</v>
      </c>
      <c r="J47" s="9">
        <f>ROUND(H47*I47,2)</f>
        <v>1943.5</v>
      </c>
    </row>
    <row r="48" spans="1:10" ht="67.5" x14ac:dyDescent="0.25">
      <c r="A48" s="10"/>
      <c r="B48" s="10"/>
      <c r="C48" s="10"/>
      <c r="D48" s="17" t="s">
        <v>49</v>
      </c>
      <c r="E48" s="10"/>
      <c r="F48" s="10"/>
      <c r="G48" s="10"/>
      <c r="H48" s="10"/>
      <c r="I48" s="10"/>
      <c r="J48" s="10"/>
    </row>
    <row r="49" spans="1:10" x14ac:dyDescent="0.25">
      <c r="A49" s="5" t="s">
        <v>50</v>
      </c>
      <c r="B49" s="6" t="s">
        <v>14</v>
      </c>
      <c r="C49" s="7" t="s">
        <v>15</v>
      </c>
      <c r="D49" s="17" t="s">
        <v>51</v>
      </c>
      <c r="E49" s="8">
        <v>50</v>
      </c>
      <c r="F49" s="8">
        <v>62.56</v>
      </c>
      <c r="G49" s="9">
        <f>ROUND(E49*F49,2)</f>
        <v>3128</v>
      </c>
      <c r="H49" s="8">
        <v>50</v>
      </c>
      <c r="I49" s="8">
        <v>62.56</v>
      </c>
      <c r="J49" s="9">
        <f>ROUND(H49*I49,2)</f>
        <v>3128</v>
      </c>
    </row>
    <row r="50" spans="1:10" ht="78.75" x14ac:dyDescent="0.25">
      <c r="A50" s="10"/>
      <c r="B50" s="10"/>
      <c r="C50" s="10"/>
      <c r="D50" s="17" t="s">
        <v>52</v>
      </c>
      <c r="E50" s="10"/>
      <c r="F50" s="10"/>
      <c r="G50" s="10"/>
      <c r="H50" s="10"/>
      <c r="I50" s="10"/>
      <c r="J50" s="10"/>
    </row>
    <row r="51" spans="1:10" ht="14.25" x14ac:dyDescent="0.25">
      <c r="A51" s="10"/>
      <c r="B51" s="10"/>
      <c r="C51" s="10"/>
      <c r="D51" s="18" t="s">
        <v>53</v>
      </c>
      <c r="E51" s="8">
        <v>1</v>
      </c>
      <c r="F51" s="8">
        <f>SUM(G45:G49)</f>
        <v>7265</v>
      </c>
      <c r="G51" s="11">
        <f>ROUND(E51*F51,2)</f>
        <v>7265</v>
      </c>
      <c r="H51" s="8">
        <v>1</v>
      </c>
      <c r="I51" s="8">
        <f>SUM(J45:J49)</f>
        <v>7265</v>
      </c>
      <c r="J51" s="11">
        <f>ROUND(H51*I51,2)</f>
        <v>7265</v>
      </c>
    </row>
    <row r="52" spans="1:10" ht="1.1499999999999999" customHeight="1" x14ac:dyDescent="0.25">
      <c r="A52" s="12"/>
      <c r="B52" s="12"/>
      <c r="C52" s="12"/>
      <c r="D52" s="19"/>
      <c r="E52" s="12"/>
      <c r="F52" s="12"/>
      <c r="G52" s="12"/>
      <c r="H52" s="12"/>
      <c r="I52" s="12"/>
      <c r="J52" s="12"/>
    </row>
    <row r="53" spans="1:10" x14ac:dyDescent="0.25">
      <c r="A53" s="13" t="s">
        <v>54</v>
      </c>
      <c r="B53" s="13" t="s">
        <v>9</v>
      </c>
      <c r="C53" s="13" t="s">
        <v>10</v>
      </c>
      <c r="D53" s="20" t="s">
        <v>307</v>
      </c>
      <c r="E53" s="14">
        <f t="shared" ref="E53:J53" si="7">E66</f>
        <v>1</v>
      </c>
      <c r="F53" s="14">
        <f t="shared" si="7"/>
        <v>18262</v>
      </c>
      <c r="G53" s="14">
        <f t="shared" si="7"/>
        <v>18262</v>
      </c>
      <c r="H53" s="14">
        <f t="shared" si="7"/>
        <v>1</v>
      </c>
      <c r="I53" s="14">
        <f t="shared" si="7"/>
        <v>18262</v>
      </c>
      <c r="J53" s="14">
        <f t="shared" si="7"/>
        <v>18262</v>
      </c>
    </row>
    <row r="54" spans="1:10" ht="14.25" x14ac:dyDescent="0.25">
      <c r="A54" s="5" t="s">
        <v>55</v>
      </c>
      <c r="B54" s="6" t="s">
        <v>14</v>
      </c>
      <c r="C54" s="7" t="s">
        <v>24</v>
      </c>
      <c r="D54" s="17" t="s">
        <v>56</v>
      </c>
      <c r="E54" s="8">
        <v>100</v>
      </c>
      <c r="F54" s="8">
        <v>40.42</v>
      </c>
      <c r="G54" s="9">
        <f>ROUND(E54*F54,2)</f>
        <v>4042</v>
      </c>
      <c r="H54" s="8">
        <v>100</v>
      </c>
      <c r="I54" s="8">
        <v>40.42</v>
      </c>
      <c r="J54" s="9">
        <f>ROUND(H54*I54,2)</f>
        <v>4042</v>
      </c>
    </row>
    <row r="55" spans="1:10" ht="90" x14ac:dyDescent="0.25">
      <c r="A55" s="10"/>
      <c r="B55" s="10"/>
      <c r="C55" s="10"/>
      <c r="D55" s="17" t="s">
        <v>57</v>
      </c>
      <c r="E55" s="10"/>
      <c r="F55" s="10"/>
      <c r="G55" s="10"/>
      <c r="H55" s="10"/>
      <c r="I55" s="10"/>
      <c r="J55" s="10"/>
    </row>
    <row r="56" spans="1:10" ht="14.25" x14ac:dyDescent="0.25">
      <c r="A56" s="5" t="s">
        <v>58</v>
      </c>
      <c r="B56" s="7" t="s">
        <v>14</v>
      </c>
      <c r="C56" s="7" t="s">
        <v>24</v>
      </c>
      <c r="D56" s="17" t="s">
        <v>59</v>
      </c>
      <c r="E56" s="8">
        <v>100</v>
      </c>
      <c r="F56" s="8">
        <v>43.92</v>
      </c>
      <c r="G56" s="9">
        <f>ROUND(E56*F56,2)</f>
        <v>4392</v>
      </c>
      <c r="H56" s="8">
        <v>100</v>
      </c>
      <c r="I56" s="8">
        <v>43.92</v>
      </c>
      <c r="J56" s="9">
        <f>ROUND(H56*I56,2)</f>
        <v>4392</v>
      </c>
    </row>
    <row r="57" spans="1:10" ht="409.5" x14ac:dyDescent="0.25">
      <c r="A57" s="10"/>
      <c r="B57" s="10"/>
      <c r="C57" s="10"/>
      <c r="D57" s="17" t="s">
        <v>60</v>
      </c>
      <c r="E57" s="10"/>
      <c r="F57" s="10"/>
      <c r="G57" s="10"/>
      <c r="H57" s="10"/>
      <c r="I57" s="10"/>
      <c r="J57" s="10"/>
    </row>
    <row r="58" spans="1:10" ht="14.25" x14ac:dyDescent="0.25">
      <c r="A58" s="5" t="s">
        <v>61</v>
      </c>
      <c r="B58" s="7" t="s">
        <v>14</v>
      </c>
      <c r="C58" s="7" t="s">
        <v>24</v>
      </c>
      <c r="D58" s="17" t="s">
        <v>62</v>
      </c>
      <c r="E58" s="8">
        <v>50</v>
      </c>
      <c r="F58" s="8">
        <v>42.48</v>
      </c>
      <c r="G58" s="9">
        <f>ROUND(E58*F58,2)</f>
        <v>2124</v>
      </c>
      <c r="H58" s="8">
        <v>50</v>
      </c>
      <c r="I58" s="8">
        <v>42.48</v>
      </c>
      <c r="J58" s="9">
        <f>ROUND(H58*I58,2)</f>
        <v>2124</v>
      </c>
    </row>
    <row r="59" spans="1:10" ht="90" x14ac:dyDescent="0.25">
      <c r="A59" s="10"/>
      <c r="B59" s="10"/>
      <c r="C59" s="10"/>
      <c r="D59" s="17" t="s">
        <v>63</v>
      </c>
      <c r="E59" s="10"/>
      <c r="F59" s="10"/>
      <c r="G59" s="10"/>
      <c r="H59" s="10"/>
      <c r="I59" s="10"/>
      <c r="J59" s="10"/>
    </row>
    <row r="60" spans="1:10" ht="14.25" x14ac:dyDescent="0.25">
      <c r="A60" s="5" t="s">
        <v>64</v>
      </c>
      <c r="B60" s="7" t="s">
        <v>14</v>
      </c>
      <c r="C60" s="7" t="s">
        <v>24</v>
      </c>
      <c r="D60" s="17" t="s">
        <v>65</v>
      </c>
      <c r="E60" s="8">
        <v>25</v>
      </c>
      <c r="F60" s="8">
        <v>27.49</v>
      </c>
      <c r="G60" s="9">
        <f>ROUND(E60*F60,2)</f>
        <v>687.25</v>
      </c>
      <c r="H60" s="8">
        <v>25</v>
      </c>
      <c r="I60" s="8">
        <v>27.49</v>
      </c>
      <c r="J60" s="9">
        <f>ROUND(H60*I60,2)</f>
        <v>687.25</v>
      </c>
    </row>
    <row r="61" spans="1:10" ht="78.75" x14ac:dyDescent="0.25">
      <c r="A61" s="10"/>
      <c r="B61" s="10"/>
      <c r="C61" s="10"/>
      <c r="D61" s="17" t="s">
        <v>66</v>
      </c>
      <c r="E61" s="10"/>
      <c r="F61" s="10"/>
      <c r="G61" s="10"/>
      <c r="H61" s="10"/>
      <c r="I61" s="10"/>
      <c r="J61" s="10"/>
    </row>
    <row r="62" spans="1:10" ht="14.25" x14ac:dyDescent="0.25">
      <c r="A62" s="5" t="s">
        <v>67</v>
      </c>
      <c r="B62" s="7" t="s">
        <v>14</v>
      </c>
      <c r="C62" s="7" t="s">
        <v>24</v>
      </c>
      <c r="D62" s="17" t="s">
        <v>68</v>
      </c>
      <c r="E62" s="8">
        <v>25</v>
      </c>
      <c r="F62" s="8">
        <v>37.49</v>
      </c>
      <c r="G62" s="9">
        <f>ROUND(E62*F62,2)</f>
        <v>937.25</v>
      </c>
      <c r="H62" s="8">
        <v>25</v>
      </c>
      <c r="I62" s="8">
        <v>37.49</v>
      </c>
      <c r="J62" s="9">
        <f>ROUND(H62*I62,2)</f>
        <v>937.25</v>
      </c>
    </row>
    <row r="63" spans="1:10" ht="112.5" x14ac:dyDescent="0.25">
      <c r="A63" s="10"/>
      <c r="B63" s="10"/>
      <c r="C63" s="10"/>
      <c r="D63" s="17" t="s">
        <v>69</v>
      </c>
      <c r="E63" s="10"/>
      <c r="F63" s="10"/>
      <c r="G63" s="10"/>
      <c r="H63" s="10"/>
      <c r="I63" s="10"/>
      <c r="J63" s="10"/>
    </row>
    <row r="64" spans="1:10" ht="14.25" x14ac:dyDescent="0.25">
      <c r="A64" s="5" t="s">
        <v>308</v>
      </c>
      <c r="B64" s="7" t="s">
        <v>14</v>
      </c>
      <c r="C64" s="7" t="s">
        <v>24</v>
      </c>
      <c r="D64" s="17" t="s">
        <v>310</v>
      </c>
      <c r="E64" s="8">
        <v>25</v>
      </c>
      <c r="F64" s="8">
        <v>243.18</v>
      </c>
      <c r="G64" s="9">
        <f>ROUND(E64*F64,2)</f>
        <v>6079.5</v>
      </c>
      <c r="H64" s="8">
        <v>25</v>
      </c>
      <c r="I64" s="8">
        <v>243.18</v>
      </c>
      <c r="J64" s="9">
        <f>ROUND(H64*I64,2)</f>
        <v>6079.5</v>
      </c>
    </row>
    <row r="65" spans="1:10" ht="213.75" x14ac:dyDescent="0.25">
      <c r="A65" s="10"/>
      <c r="B65" s="10"/>
      <c r="C65" s="10"/>
      <c r="D65" s="37" t="s">
        <v>309</v>
      </c>
      <c r="E65" s="10"/>
      <c r="F65" s="10"/>
      <c r="G65" s="10"/>
      <c r="H65" s="10"/>
      <c r="I65" s="10"/>
      <c r="J65" s="10"/>
    </row>
    <row r="66" spans="1:10" ht="14.25" x14ac:dyDescent="0.25">
      <c r="A66" s="10"/>
      <c r="B66" s="10"/>
      <c r="C66" s="10"/>
      <c r="D66" s="18" t="s">
        <v>70</v>
      </c>
      <c r="E66" s="8">
        <v>1</v>
      </c>
      <c r="F66" s="8">
        <f>SUM(G54:G64)</f>
        <v>18262</v>
      </c>
      <c r="G66" s="11">
        <f>ROUND(E66*F66,2)</f>
        <v>18262</v>
      </c>
      <c r="H66" s="8">
        <v>1</v>
      </c>
      <c r="I66" s="8">
        <f>SUM(J54:J64)</f>
        <v>18262</v>
      </c>
      <c r="J66" s="11">
        <f>ROUND(H66*I66,2)</f>
        <v>18262</v>
      </c>
    </row>
    <row r="67" spans="1:10" ht="1.1499999999999999" customHeight="1" x14ac:dyDescent="0.25">
      <c r="A67" s="12"/>
      <c r="B67" s="12"/>
      <c r="C67" s="12"/>
      <c r="D67" s="19"/>
      <c r="E67" s="12"/>
      <c r="F67" s="12"/>
      <c r="G67" s="12"/>
      <c r="H67" s="12"/>
      <c r="I67" s="12"/>
      <c r="J67" s="12"/>
    </row>
    <row r="68" spans="1:10" x14ac:dyDescent="0.25">
      <c r="A68" s="13" t="s">
        <v>71</v>
      </c>
      <c r="B68" s="13" t="s">
        <v>9</v>
      </c>
      <c r="C68" s="13" t="s">
        <v>10</v>
      </c>
      <c r="D68" s="20" t="s">
        <v>72</v>
      </c>
      <c r="E68" s="14">
        <f t="shared" ref="E68:J68" si="8">E75</f>
        <v>1</v>
      </c>
      <c r="F68" s="14">
        <f t="shared" si="8"/>
        <v>1926.9</v>
      </c>
      <c r="G68" s="14">
        <f t="shared" si="8"/>
        <v>1926.9</v>
      </c>
      <c r="H68" s="14">
        <f t="shared" si="8"/>
        <v>1</v>
      </c>
      <c r="I68" s="14">
        <f t="shared" si="8"/>
        <v>1926.9</v>
      </c>
      <c r="J68" s="14">
        <f t="shared" si="8"/>
        <v>1926.9</v>
      </c>
    </row>
    <row r="69" spans="1:10" ht="14.25" x14ac:dyDescent="0.25">
      <c r="A69" s="5" t="s">
        <v>73</v>
      </c>
      <c r="B69" s="6" t="s">
        <v>14</v>
      </c>
      <c r="C69" s="7" t="s">
        <v>24</v>
      </c>
      <c r="D69" s="17" t="s">
        <v>74</v>
      </c>
      <c r="E69" s="8">
        <v>15</v>
      </c>
      <c r="F69" s="8">
        <v>46.53</v>
      </c>
      <c r="G69" s="9">
        <f>ROUND(E69*F69,2)</f>
        <v>697.95</v>
      </c>
      <c r="H69" s="8">
        <v>15</v>
      </c>
      <c r="I69" s="8">
        <v>46.53</v>
      </c>
      <c r="J69" s="9">
        <f>ROUND(H69*I69,2)</f>
        <v>697.95</v>
      </c>
    </row>
    <row r="70" spans="1:10" ht="90" x14ac:dyDescent="0.25">
      <c r="A70" s="10"/>
      <c r="B70" s="10"/>
      <c r="C70" s="10"/>
      <c r="D70" s="17" t="s">
        <v>75</v>
      </c>
      <c r="E70" s="10"/>
      <c r="F70" s="10"/>
      <c r="G70" s="10"/>
      <c r="H70" s="10"/>
      <c r="I70" s="10"/>
      <c r="J70" s="10"/>
    </row>
    <row r="71" spans="1:10" x14ac:dyDescent="0.25">
      <c r="A71" s="5" t="s">
        <v>76</v>
      </c>
      <c r="B71" s="6" t="s">
        <v>14</v>
      </c>
      <c r="C71" s="7" t="s">
        <v>24</v>
      </c>
      <c r="D71" s="17" t="s">
        <v>77</v>
      </c>
      <c r="E71" s="8">
        <v>15</v>
      </c>
      <c r="F71" s="8">
        <v>41.87</v>
      </c>
      <c r="G71" s="9">
        <f>ROUND(E71*F71,2)</f>
        <v>628.04999999999995</v>
      </c>
      <c r="H71" s="8">
        <v>15</v>
      </c>
      <c r="I71" s="8">
        <v>41.87</v>
      </c>
      <c r="J71" s="9">
        <f>ROUND(H71*I71,2)</f>
        <v>628.04999999999995</v>
      </c>
    </row>
    <row r="72" spans="1:10" ht="56.25" x14ac:dyDescent="0.25">
      <c r="A72" s="10"/>
      <c r="B72" s="10"/>
      <c r="C72" s="10"/>
      <c r="D72" s="17" t="s">
        <v>78</v>
      </c>
      <c r="E72" s="10"/>
      <c r="F72" s="10"/>
      <c r="G72" s="10"/>
      <c r="H72" s="10"/>
      <c r="I72" s="10"/>
      <c r="J72" s="10"/>
    </row>
    <row r="73" spans="1:10" ht="14.25" x14ac:dyDescent="0.25">
      <c r="A73" s="5" t="s">
        <v>79</v>
      </c>
      <c r="B73" s="6" t="s">
        <v>14</v>
      </c>
      <c r="C73" s="7" t="s">
        <v>28</v>
      </c>
      <c r="D73" s="17" t="s">
        <v>80</v>
      </c>
      <c r="E73" s="8">
        <v>15</v>
      </c>
      <c r="F73" s="8">
        <v>40.06</v>
      </c>
      <c r="G73" s="9">
        <f>ROUND(E73*F73,2)</f>
        <v>600.9</v>
      </c>
      <c r="H73" s="8">
        <v>15</v>
      </c>
      <c r="I73" s="8">
        <v>40.06</v>
      </c>
      <c r="J73" s="9">
        <f>ROUND(H73*I73,2)</f>
        <v>600.9</v>
      </c>
    </row>
    <row r="74" spans="1:10" ht="56.25" x14ac:dyDescent="0.25">
      <c r="A74" s="10"/>
      <c r="B74" s="10"/>
      <c r="C74" s="10"/>
      <c r="D74" s="17" t="s">
        <v>81</v>
      </c>
      <c r="E74" s="10"/>
      <c r="F74" s="10"/>
      <c r="G74" s="10"/>
      <c r="H74" s="10"/>
      <c r="I74" s="10"/>
      <c r="J74" s="10"/>
    </row>
    <row r="75" spans="1:10" ht="14.25" x14ac:dyDescent="0.25">
      <c r="A75" s="10"/>
      <c r="B75" s="10"/>
      <c r="C75" s="10"/>
      <c r="D75" s="18" t="s">
        <v>82</v>
      </c>
      <c r="E75" s="8">
        <v>1</v>
      </c>
      <c r="F75" s="8">
        <f>SUM(G69:G74)</f>
        <v>1926.9</v>
      </c>
      <c r="G75" s="11">
        <f>ROUND(E75*F75,2)</f>
        <v>1926.9</v>
      </c>
      <c r="H75" s="8">
        <v>1</v>
      </c>
      <c r="I75" s="8">
        <f>SUM(J69:J74)</f>
        <v>1926.9</v>
      </c>
      <c r="J75" s="11">
        <f>ROUND(H75*I75,2)</f>
        <v>1926.9</v>
      </c>
    </row>
    <row r="76" spans="1:10" ht="1.1499999999999999" customHeight="1" x14ac:dyDescent="0.25">
      <c r="A76" s="12"/>
      <c r="B76" s="12"/>
      <c r="C76" s="12"/>
      <c r="D76" s="19"/>
      <c r="E76" s="12"/>
      <c r="F76" s="12"/>
      <c r="G76" s="12"/>
      <c r="H76" s="12"/>
      <c r="I76" s="12"/>
      <c r="J76" s="12"/>
    </row>
    <row r="77" spans="1:10" ht="14.25" x14ac:dyDescent="0.25">
      <c r="A77" s="10"/>
      <c r="B77" s="10"/>
      <c r="C77" s="10"/>
      <c r="D77" s="18" t="s">
        <v>83</v>
      </c>
      <c r="E77" s="8">
        <v>1</v>
      </c>
      <c r="F77" s="11">
        <f>G44+G53+G68</f>
        <v>27453.9</v>
      </c>
      <c r="G77" s="11">
        <f>ROUND(E77*F77,2)</f>
        <v>27453.9</v>
      </c>
      <c r="H77" s="8">
        <v>1</v>
      </c>
      <c r="I77" s="11">
        <f>J44+J53+J68</f>
        <v>27453.9</v>
      </c>
      <c r="J77" s="11">
        <f>ROUND(H77*I77,2)</f>
        <v>27453.9</v>
      </c>
    </row>
    <row r="78" spans="1:10" ht="1.1499999999999999" customHeight="1" x14ac:dyDescent="0.25">
      <c r="A78" s="12"/>
      <c r="B78" s="12"/>
      <c r="C78" s="12"/>
      <c r="D78" s="19"/>
      <c r="E78" s="12"/>
      <c r="F78" s="12"/>
      <c r="G78" s="12"/>
      <c r="H78" s="12"/>
      <c r="I78" s="12"/>
      <c r="J78" s="12"/>
    </row>
    <row r="79" spans="1:10" x14ac:dyDescent="0.25">
      <c r="A79" s="23" t="s">
        <v>84</v>
      </c>
      <c r="B79" s="23" t="s">
        <v>9</v>
      </c>
      <c r="C79" s="23" t="s">
        <v>10</v>
      </c>
      <c r="D79" s="24" t="s">
        <v>85</v>
      </c>
      <c r="E79" s="25">
        <f t="shared" ref="E79:J79" si="9">E120</f>
        <v>1</v>
      </c>
      <c r="F79" s="25">
        <f t="shared" si="9"/>
        <v>43395.5</v>
      </c>
      <c r="G79" s="25">
        <f t="shared" si="9"/>
        <v>43395.5</v>
      </c>
      <c r="H79" s="25">
        <f t="shared" si="9"/>
        <v>1</v>
      </c>
      <c r="I79" s="25">
        <f t="shared" si="9"/>
        <v>43395.5</v>
      </c>
      <c r="J79" s="25">
        <f t="shared" si="9"/>
        <v>43395.5</v>
      </c>
    </row>
    <row r="80" spans="1:10" x14ac:dyDescent="0.25">
      <c r="A80" s="13" t="s">
        <v>86</v>
      </c>
      <c r="B80" s="13" t="s">
        <v>9</v>
      </c>
      <c r="C80" s="13" t="s">
        <v>10</v>
      </c>
      <c r="D80" s="20" t="s">
        <v>87</v>
      </c>
      <c r="E80" s="14">
        <f t="shared" ref="E80:J80" si="10">E90</f>
        <v>1</v>
      </c>
      <c r="F80" s="14">
        <f t="shared" si="10"/>
        <v>11496</v>
      </c>
      <c r="G80" s="14">
        <f t="shared" si="10"/>
        <v>11496</v>
      </c>
      <c r="H80" s="14">
        <f t="shared" si="10"/>
        <v>1</v>
      </c>
      <c r="I80" s="14">
        <f t="shared" si="10"/>
        <v>11496</v>
      </c>
      <c r="J80" s="14">
        <f t="shared" si="10"/>
        <v>11496</v>
      </c>
    </row>
    <row r="81" spans="1:10" ht="14.25" x14ac:dyDescent="0.25">
      <c r="A81" s="5" t="s">
        <v>88</v>
      </c>
      <c r="B81" s="6" t="s">
        <v>14</v>
      </c>
      <c r="C81" s="7" t="s">
        <v>24</v>
      </c>
      <c r="D81" s="17" t="s">
        <v>89</v>
      </c>
      <c r="E81" s="8">
        <v>100</v>
      </c>
      <c r="F81" s="8">
        <v>18.64</v>
      </c>
      <c r="G81" s="9">
        <f>ROUND(E81*F81,2)</f>
        <v>1864</v>
      </c>
      <c r="H81" s="8">
        <v>100</v>
      </c>
      <c r="I81" s="8">
        <v>18.64</v>
      </c>
      <c r="J81" s="9">
        <f>ROUND(H81*I81,2)</f>
        <v>1864</v>
      </c>
    </row>
    <row r="82" spans="1:10" ht="32.65" x14ac:dyDescent="0.25">
      <c r="A82" s="10"/>
      <c r="B82" s="10"/>
      <c r="C82" s="10"/>
      <c r="D82" s="17" t="s">
        <v>90</v>
      </c>
      <c r="E82" s="10"/>
      <c r="F82" s="10"/>
      <c r="G82" s="10"/>
      <c r="H82" s="10"/>
      <c r="I82" s="10"/>
      <c r="J82" s="10"/>
    </row>
    <row r="83" spans="1:10" ht="14.25" x14ac:dyDescent="0.25">
      <c r="A83" s="5" t="s">
        <v>91</v>
      </c>
      <c r="B83" s="6" t="s">
        <v>14</v>
      </c>
      <c r="C83" s="7" t="s">
        <v>24</v>
      </c>
      <c r="D83" s="17" t="s">
        <v>92</v>
      </c>
      <c r="E83" s="8">
        <v>100</v>
      </c>
      <c r="F83" s="8">
        <v>32.83</v>
      </c>
      <c r="G83" s="9">
        <f>ROUND(E83*F83,2)</f>
        <v>3283</v>
      </c>
      <c r="H83" s="8">
        <v>100</v>
      </c>
      <c r="I83" s="8">
        <v>32.83</v>
      </c>
      <c r="J83" s="9">
        <f>ROUND(H83*I83,2)</f>
        <v>3283</v>
      </c>
    </row>
    <row r="84" spans="1:10" ht="22.5" x14ac:dyDescent="0.25">
      <c r="A84" s="10"/>
      <c r="B84" s="10"/>
      <c r="C84" s="10"/>
      <c r="D84" s="17" t="s">
        <v>93</v>
      </c>
      <c r="E84" s="10"/>
      <c r="F84" s="10"/>
      <c r="G84" s="10"/>
      <c r="H84" s="10"/>
      <c r="I84" s="10"/>
      <c r="J84" s="10"/>
    </row>
    <row r="85" spans="1:10" x14ac:dyDescent="0.25">
      <c r="A85" s="5" t="s">
        <v>94</v>
      </c>
      <c r="B85" s="6" t="s">
        <v>14</v>
      </c>
      <c r="C85" s="7" t="s">
        <v>28</v>
      </c>
      <c r="D85" s="17" t="s">
        <v>95</v>
      </c>
      <c r="E85" s="8">
        <v>100</v>
      </c>
      <c r="F85" s="8">
        <v>46.25</v>
      </c>
      <c r="G85" s="9">
        <f>ROUND(E85*F85,2)</f>
        <v>4625</v>
      </c>
      <c r="H85" s="8">
        <v>100</v>
      </c>
      <c r="I85" s="8">
        <v>46.25</v>
      </c>
      <c r="J85" s="9">
        <f>ROUND(H85*I85,2)</f>
        <v>4625</v>
      </c>
    </row>
    <row r="86" spans="1:10" ht="135" x14ac:dyDescent="0.25">
      <c r="A86" s="10"/>
      <c r="B86" s="10"/>
      <c r="C86" s="10"/>
      <c r="D86" s="17" t="s">
        <v>96</v>
      </c>
      <c r="E86" s="10"/>
      <c r="F86" s="10"/>
      <c r="G86" s="10"/>
      <c r="H86" s="10"/>
      <c r="I86" s="10"/>
      <c r="J86" s="10"/>
    </row>
    <row r="87" spans="1:10" ht="14.25" x14ac:dyDescent="0.25">
      <c r="A87" s="5" t="s">
        <v>252</v>
      </c>
      <c r="B87" s="6" t="s">
        <v>14</v>
      </c>
      <c r="C87" s="7" t="s">
        <v>28</v>
      </c>
      <c r="D87" s="17" t="s">
        <v>254</v>
      </c>
      <c r="E87" s="8">
        <v>100</v>
      </c>
      <c r="F87" s="8">
        <v>17.239999999999998</v>
      </c>
      <c r="G87" s="9">
        <f>ROUND(E87*F87,2)</f>
        <v>1724</v>
      </c>
      <c r="H87" s="8">
        <v>100</v>
      </c>
      <c r="I87" s="8">
        <v>17.239999999999998</v>
      </c>
      <c r="J87" s="9">
        <f>ROUND(H87*I87,2)</f>
        <v>1724</v>
      </c>
    </row>
    <row r="88" spans="1:10" ht="33.75" x14ac:dyDescent="0.25">
      <c r="A88" s="10"/>
      <c r="B88" s="10"/>
      <c r="C88" s="10"/>
      <c r="D88" s="17" t="s">
        <v>253</v>
      </c>
      <c r="E88" s="10"/>
      <c r="F88" s="10"/>
      <c r="G88" s="10"/>
      <c r="H88" s="10"/>
      <c r="I88" s="10"/>
      <c r="J88" s="10"/>
    </row>
    <row r="89" spans="1:10" ht="14.25" x14ac:dyDescent="0.25">
      <c r="A89" s="10"/>
      <c r="B89" s="10"/>
      <c r="C89" s="10"/>
      <c r="D89" s="17"/>
      <c r="E89" s="10"/>
      <c r="F89" s="10"/>
      <c r="G89" s="10"/>
      <c r="H89" s="10"/>
      <c r="I89" s="10"/>
      <c r="J89" s="10"/>
    </row>
    <row r="90" spans="1:10" ht="14.25" x14ac:dyDescent="0.25">
      <c r="A90" s="10"/>
      <c r="B90" s="10"/>
      <c r="C90" s="10"/>
      <c r="D90" s="18" t="s">
        <v>97</v>
      </c>
      <c r="E90" s="8">
        <v>1</v>
      </c>
      <c r="F90" s="8">
        <f>SUM(G81:G88)</f>
        <v>11496</v>
      </c>
      <c r="G90" s="11">
        <f>ROUND(E90*F90,2)</f>
        <v>11496</v>
      </c>
      <c r="H90" s="8">
        <v>1</v>
      </c>
      <c r="I90" s="8">
        <f>SUM(J81:J88)</f>
        <v>11496</v>
      </c>
      <c r="J90" s="11">
        <f>ROUND(H90*I90,2)</f>
        <v>11496</v>
      </c>
    </row>
    <row r="91" spans="1:10" ht="1.1499999999999999" customHeight="1" x14ac:dyDescent="0.25">
      <c r="A91" s="12"/>
      <c r="B91" s="12"/>
      <c r="C91" s="12"/>
      <c r="D91" s="19"/>
      <c r="E91" s="12"/>
      <c r="F91" s="12"/>
      <c r="G91" s="12"/>
      <c r="H91" s="12"/>
      <c r="I91" s="12"/>
      <c r="J91" s="12"/>
    </row>
    <row r="92" spans="1:10" x14ac:dyDescent="0.25">
      <c r="A92" s="13" t="s">
        <v>98</v>
      </c>
      <c r="B92" s="13" t="s">
        <v>9</v>
      </c>
      <c r="C92" s="13" t="s">
        <v>10</v>
      </c>
      <c r="D92" s="20" t="s">
        <v>99</v>
      </c>
      <c r="E92" s="14">
        <f t="shared" ref="E92:J92" si="11">E99</f>
        <v>1</v>
      </c>
      <c r="F92" s="14">
        <f t="shared" si="11"/>
        <v>4515.5</v>
      </c>
      <c r="G92" s="14">
        <f t="shared" si="11"/>
        <v>4515.5</v>
      </c>
      <c r="H92" s="14">
        <f t="shared" si="11"/>
        <v>1</v>
      </c>
      <c r="I92" s="14">
        <f t="shared" si="11"/>
        <v>4515.5</v>
      </c>
      <c r="J92" s="14">
        <f t="shared" si="11"/>
        <v>4515.5</v>
      </c>
    </row>
    <row r="93" spans="1:10" ht="14.25" x14ac:dyDescent="0.25">
      <c r="A93" s="5" t="s">
        <v>100</v>
      </c>
      <c r="B93" s="6" t="s">
        <v>14</v>
      </c>
      <c r="C93" s="7" t="s">
        <v>24</v>
      </c>
      <c r="D93" s="17" t="s">
        <v>101</v>
      </c>
      <c r="E93" s="8">
        <v>50</v>
      </c>
      <c r="F93" s="8">
        <v>24.13</v>
      </c>
      <c r="G93" s="9">
        <f>ROUND(E93*F93,2)</f>
        <v>1206.5</v>
      </c>
      <c r="H93" s="8">
        <v>50</v>
      </c>
      <c r="I93" s="8">
        <v>24.13</v>
      </c>
      <c r="J93" s="9">
        <f>ROUND(H93*I93,2)</f>
        <v>1206.5</v>
      </c>
    </row>
    <row r="94" spans="1:10" ht="56.25" x14ac:dyDescent="0.25">
      <c r="A94" s="10"/>
      <c r="B94" s="10"/>
      <c r="C94" s="10"/>
      <c r="D94" s="17" t="s">
        <v>102</v>
      </c>
      <c r="E94" s="10"/>
      <c r="F94" s="10"/>
      <c r="G94" s="10"/>
      <c r="H94" s="10"/>
      <c r="I94" s="10"/>
      <c r="J94" s="10"/>
    </row>
    <row r="95" spans="1:10" ht="14.25" x14ac:dyDescent="0.25">
      <c r="A95" s="5" t="s">
        <v>103</v>
      </c>
      <c r="B95" s="6" t="s">
        <v>14</v>
      </c>
      <c r="C95" s="7" t="s">
        <v>24</v>
      </c>
      <c r="D95" s="17" t="s">
        <v>104</v>
      </c>
      <c r="E95" s="8">
        <v>50</v>
      </c>
      <c r="F95" s="8">
        <v>40.68</v>
      </c>
      <c r="G95" s="9">
        <f>ROUND(E95*F95,2)</f>
        <v>2034</v>
      </c>
      <c r="H95" s="8">
        <v>50</v>
      </c>
      <c r="I95" s="8">
        <v>40.68</v>
      </c>
      <c r="J95" s="9">
        <f>ROUND(H95*I95,2)</f>
        <v>2034</v>
      </c>
    </row>
    <row r="96" spans="1:10" ht="78.75" x14ac:dyDescent="0.25">
      <c r="A96" s="10"/>
      <c r="B96" s="10"/>
      <c r="C96" s="10"/>
      <c r="D96" s="17" t="s">
        <v>105</v>
      </c>
      <c r="E96" s="10"/>
      <c r="F96" s="10"/>
      <c r="G96" s="10"/>
      <c r="H96" s="10"/>
      <c r="I96" s="10"/>
      <c r="J96" s="10"/>
    </row>
    <row r="97" spans="1:10" x14ac:dyDescent="0.25">
      <c r="A97" s="5" t="s">
        <v>106</v>
      </c>
      <c r="B97" s="6" t="s">
        <v>14</v>
      </c>
      <c r="C97" s="7" t="s">
        <v>15</v>
      </c>
      <c r="D97" s="17" t="s">
        <v>107</v>
      </c>
      <c r="E97" s="8">
        <v>100</v>
      </c>
      <c r="F97" s="8">
        <v>12.75</v>
      </c>
      <c r="G97" s="9">
        <f>ROUND(E97*F97,2)</f>
        <v>1275</v>
      </c>
      <c r="H97" s="8">
        <v>100</v>
      </c>
      <c r="I97" s="8">
        <v>12.75</v>
      </c>
      <c r="J97" s="9">
        <f>ROUND(H97*I97,2)</f>
        <v>1275</v>
      </c>
    </row>
    <row r="98" spans="1:10" ht="22.5" x14ac:dyDescent="0.25">
      <c r="A98" s="10"/>
      <c r="B98" s="10"/>
      <c r="C98" s="10"/>
      <c r="D98" s="17" t="s">
        <v>108</v>
      </c>
      <c r="E98" s="10"/>
      <c r="F98" s="10"/>
      <c r="G98" s="10"/>
      <c r="H98" s="10"/>
      <c r="I98" s="10"/>
      <c r="J98" s="10"/>
    </row>
    <row r="99" spans="1:10" ht="14.25" x14ac:dyDescent="0.25">
      <c r="A99" s="10"/>
      <c r="B99" s="10"/>
      <c r="C99" s="10"/>
      <c r="D99" s="18" t="s">
        <v>109</v>
      </c>
      <c r="E99" s="8">
        <v>1</v>
      </c>
      <c r="F99" s="8">
        <f>SUM(G93:G98)</f>
        <v>4515.5</v>
      </c>
      <c r="G99" s="11">
        <f>ROUND(E99*F99,2)</f>
        <v>4515.5</v>
      </c>
      <c r="H99" s="8">
        <v>1</v>
      </c>
      <c r="I99" s="8">
        <f>SUM(J93:J98)</f>
        <v>4515.5</v>
      </c>
      <c r="J99" s="11">
        <f>ROUND(H99*I99,2)</f>
        <v>4515.5</v>
      </c>
    </row>
    <row r="100" spans="1:10" ht="1.1499999999999999" customHeight="1" x14ac:dyDescent="0.25">
      <c r="A100" s="12"/>
      <c r="B100" s="12"/>
      <c r="C100" s="12"/>
      <c r="D100" s="19"/>
      <c r="E100" s="12"/>
      <c r="F100" s="12"/>
      <c r="G100" s="12"/>
      <c r="H100" s="12"/>
      <c r="I100" s="12"/>
      <c r="J100" s="12"/>
    </row>
    <row r="101" spans="1:10" x14ac:dyDescent="0.25">
      <c r="A101" s="13" t="s">
        <v>110</v>
      </c>
      <c r="B101" s="13" t="s">
        <v>9</v>
      </c>
      <c r="C101" s="13" t="s">
        <v>10</v>
      </c>
      <c r="D101" s="20" t="s">
        <v>111</v>
      </c>
      <c r="E101" s="14">
        <f t="shared" ref="E101:J101" si="12">E108</f>
        <v>1</v>
      </c>
      <c r="F101" s="14">
        <f t="shared" si="12"/>
        <v>4592.5</v>
      </c>
      <c r="G101" s="14">
        <f t="shared" si="12"/>
        <v>4592.5</v>
      </c>
      <c r="H101" s="14">
        <f t="shared" si="12"/>
        <v>1</v>
      </c>
      <c r="I101" s="14">
        <f t="shared" si="12"/>
        <v>4592.5</v>
      </c>
      <c r="J101" s="14">
        <f t="shared" si="12"/>
        <v>4592.5</v>
      </c>
    </row>
    <row r="102" spans="1:10" ht="14.25" x14ac:dyDescent="0.25">
      <c r="A102" s="5" t="s">
        <v>112</v>
      </c>
      <c r="B102" s="6" t="s">
        <v>14</v>
      </c>
      <c r="C102" s="7" t="s">
        <v>24</v>
      </c>
      <c r="D102" s="17" t="s">
        <v>113</v>
      </c>
      <c r="E102" s="8">
        <v>50</v>
      </c>
      <c r="F102" s="8">
        <v>39.979999999999997</v>
      </c>
      <c r="G102" s="9">
        <f>ROUND(E102*F102,2)</f>
        <v>1999</v>
      </c>
      <c r="H102" s="8">
        <v>50</v>
      </c>
      <c r="I102" s="8">
        <v>39.979999999999997</v>
      </c>
      <c r="J102" s="9">
        <f>ROUND(H102*I102,2)</f>
        <v>1999</v>
      </c>
    </row>
    <row r="103" spans="1:10" ht="101.25" x14ac:dyDescent="0.25">
      <c r="A103" s="10"/>
      <c r="B103" s="10"/>
      <c r="C103" s="10"/>
      <c r="D103" s="17" t="s">
        <v>114</v>
      </c>
      <c r="E103" s="10"/>
      <c r="F103" s="10"/>
      <c r="G103" s="10"/>
      <c r="H103" s="10"/>
      <c r="I103" s="10"/>
      <c r="J103" s="10"/>
    </row>
    <row r="104" spans="1:10" ht="21.75" x14ac:dyDescent="0.25">
      <c r="A104" s="5" t="s">
        <v>115</v>
      </c>
      <c r="B104" s="6" t="s">
        <v>14</v>
      </c>
      <c r="C104" s="7" t="s">
        <v>24</v>
      </c>
      <c r="D104" s="17" t="s">
        <v>116</v>
      </c>
      <c r="E104" s="8">
        <v>50</v>
      </c>
      <c r="F104" s="8">
        <v>29.99</v>
      </c>
      <c r="G104" s="9">
        <f>ROUND(E104*F104,2)</f>
        <v>1499.5</v>
      </c>
      <c r="H104" s="8">
        <v>50</v>
      </c>
      <c r="I104" s="8">
        <v>29.99</v>
      </c>
      <c r="J104" s="9">
        <f>ROUND(H104*I104,2)</f>
        <v>1499.5</v>
      </c>
    </row>
    <row r="105" spans="1:10" ht="180" x14ac:dyDescent="0.25">
      <c r="A105" s="10"/>
      <c r="B105" s="10"/>
      <c r="C105" s="10"/>
      <c r="D105" s="17" t="s">
        <v>117</v>
      </c>
      <c r="E105" s="10"/>
      <c r="F105" s="10"/>
      <c r="G105" s="10"/>
      <c r="H105" s="10"/>
      <c r="I105" s="10"/>
      <c r="J105" s="10"/>
    </row>
    <row r="106" spans="1:10" x14ac:dyDescent="0.25">
      <c r="A106" s="5" t="s">
        <v>118</v>
      </c>
      <c r="B106" s="6" t="s">
        <v>14</v>
      </c>
      <c r="C106" s="7" t="s">
        <v>24</v>
      </c>
      <c r="D106" s="17" t="s">
        <v>119</v>
      </c>
      <c r="E106" s="8">
        <v>50</v>
      </c>
      <c r="F106" s="8">
        <v>21.88</v>
      </c>
      <c r="G106" s="9">
        <f>ROUND(E106*F106,2)</f>
        <v>1094</v>
      </c>
      <c r="H106" s="8">
        <v>50</v>
      </c>
      <c r="I106" s="8">
        <v>21.88</v>
      </c>
      <c r="J106" s="9">
        <f>ROUND(H106*I106,2)</f>
        <v>1094</v>
      </c>
    </row>
    <row r="107" spans="1:10" ht="157.5" x14ac:dyDescent="0.25">
      <c r="A107" s="10"/>
      <c r="B107" s="10"/>
      <c r="C107" s="10"/>
      <c r="D107" s="17" t="s">
        <v>120</v>
      </c>
      <c r="E107" s="10"/>
      <c r="F107" s="10"/>
      <c r="G107" s="10"/>
      <c r="H107" s="10"/>
      <c r="I107" s="10"/>
      <c r="J107" s="10"/>
    </row>
    <row r="108" spans="1:10" ht="14.25" x14ac:dyDescent="0.25">
      <c r="A108" s="10"/>
      <c r="B108" s="10"/>
      <c r="C108" s="10"/>
      <c r="D108" s="18" t="s">
        <v>121</v>
      </c>
      <c r="E108" s="8">
        <v>1</v>
      </c>
      <c r="F108" s="8">
        <f>SUM(G102:G107)</f>
        <v>4592.5</v>
      </c>
      <c r="G108" s="11">
        <f>ROUND(E108*F108,2)</f>
        <v>4592.5</v>
      </c>
      <c r="H108" s="8">
        <v>1</v>
      </c>
      <c r="I108" s="8">
        <f>SUM(J102:J107)</f>
        <v>4592.5</v>
      </c>
      <c r="J108" s="11">
        <f>ROUND(H108*I108,2)</f>
        <v>4592.5</v>
      </c>
    </row>
    <row r="109" spans="1:10" ht="1.1499999999999999" customHeight="1" x14ac:dyDescent="0.25">
      <c r="A109" s="12"/>
      <c r="B109" s="12"/>
      <c r="C109" s="12"/>
      <c r="D109" s="19"/>
      <c r="E109" s="12"/>
      <c r="F109" s="12"/>
      <c r="G109" s="12"/>
      <c r="H109" s="12"/>
      <c r="I109" s="12"/>
      <c r="J109" s="12"/>
    </row>
    <row r="110" spans="1:10" x14ac:dyDescent="0.25">
      <c r="A110" s="13" t="s">
        <v>216</v>
      </c>
      <c r="B110" s="13" t="s">
        <v>9</v>
      </c>
      <c r="C110" s="13" t="s">
        <v>10</v>
      </c>
      <c r="D110" s="20" t="s">
        <v>218</v>
      </c>
      <c r="E110" s="14">
        <v>1</v>
      </c>
      <c r="F110" s="14">
        <f>F115</f>
        <v>14007.5</v>
      </c>
      <c r="G110" s="14">
        <f>G115</f>
        <v>14007.5</v>
      </c>
      <c r="H110" s="14">
        <v>1</v>
      </c>
      <c r="I110" s="14">
        <f>I115</f>
        <v>14007.5</v>
      </c>
      <c r="J110" s="14">
        <f>J115</f>
        <v>14007.5</v>
      </c>
    </row>
    <row r="111" spans="1:10" ht="14.25" x14ac:dyDescent="0.25">
      <c r="A111" s="5" t="s">
        <v>217</v>
      </c>
      <c r="B111" s="6" t="s">
        <v>14</v>
      </c>
      <c r="C111" s="7" t="s">
        <v>24</v>
      </c>
      <c r="D111" s="17" t="s">
        <v>219</v>
      </c>
      <c r="E111" s="8">
        <v>150</v>
      </c>
      <c r="F111" s="8">
        <v>62.09</v>
      </c>
      <c r="G111" s="9">
        <f>ROUND(E111*F111,2)</f>
        <v>9313.5</v>
      </c>
      <c r="H111" s="8">
        <v>150</v>
      </c>
      <c r="I111" s="8">
        <v>62.09</v>
      </c>
      <c r="J111" s="9">
        <f>ROUND(H111*I111,2)</f>
        <v>9313.5</v>
      </c>
    </row>
    <row r="112" spans="1:10" ht="78.75" x14ac:dyDescent="0.25">
      <c r="A112" s="10"/>
      <c r="B112" s="10"/>
      <c r="C112" s="10"/>
      <c r="D112" s="17" t="s">
        <v>250</v>
      </c>
      <c r="E112" s="10"/>
      <c r="F112" s="10"/>
      <c r="G112" s="10"/>
      <c r="H112" s="10"/>
      <c r="I112" s="10"/>
      <c r="J112" s="10"/>
    </row>
    <row r="113" spans="1:10" ht="14.25" x14ac:dyDescent="0.25">
      <c r="A113" s="5" t="s">
        <v>248</v>
      </c>
      <c r="B113" s="6" t="s">
        <v>14</v>
      </c>
      <c r="C113" s="7" t="s">
        <v>24</v>
      </c>
      <c r="D113" s="17" t="s">
        <v>249</v>
      </c>
      <c r="E113" s="8">
        <v>200</v>
      </c>
      <c r="F113" s="8">
        <v>23.47</v>
      </c>
      <c r="G113" s="9">
        <f>ROUND(E113*F113,2)</f>
        <v>4694</v>
      </c>
      <c r="H113" s="8">
        <v>200</v>
      </c>
      <c r="I113" s="8">
        <v>23.47</v>
      </c>
      <c r="J113" s="9">
        <f>ROUND(H113*I113,2)</f>
        <v>4694</v>
      </c>
    </row>
    <row r="114" spans="1:10" ht="33.75" x14ac:dyDescent="0.25">
      <c r="A114" s="10"/>
      <c r="B114" s="10"/>
      <c r="C114" s="10"/>
      <c r="D114" s="17" t="s">
        <v>251</v>
      </c>
      <c r="E114" s="10"/>
      <c r="F114" s="10"/>
      <c r="G114" s="10"/>
      <c r="H114" s="10"/>
      <c r="I114" s="10"/>
      <c r="J114" s="10"/>
    </row>
    <row r="115" spans="1:10" ht="14.25" x14ac:dyDescent="0.25">
      <c r="A115" s="10"/>
      <c r="B115" s="10"/>
      <c r="C115" s="10"/>
      <c r="D115" s="18" t="s">
        <v>298</v>
      </c>
      <c r="E115" s="8">
        <v>1</v>
      </c>
      <c r="F115" s="8">
        <f>SUM(G111:G114)</f>
        <v>14007.5</v>
      </c>
      <c r="G115" s="11">
        <f>ROUND(E115*F115,2)</f>
        <v>14007.5</v>
      </c>
      <c r="H115" s="8">
        <v>1</v>
      </c>
      <c r="I115" s="8">
        <f>SUM(J111:J114)</f>
        <v>14007.5</v>
      </c>
      <c r="J115" s="11">
        <f>ROUND(H115*I115,2)</f>
        <v>14007.5</v>
      </c>
    </row>
    <row r="116" spans="1:10" x14ac:dyDescent="0.25">
      <c r="A116" s="13" t="s">
        <v>291</v>
      </c>
      <c r="B116" s="13" t="s">
        <v>9</v>
      </c>
      <c r="C116" s="13" t="s">
        <v>10</v>
      </c>
      <c r="D116" s="20" t="s">
        <v>297</v>
      </c>
      <c r="E116" s="14">
        <v>1</v>
      </c>
      <c r="F116" s="14">
        <f>F119</f>
        <v>8784</v>
      </c>
      <c r="G116" s="14">
        <f>G119</f>
        <v>8784</v>
      </c>
      <c r="H116" s="14">
        <v>1</v>
      </c>
      <c r="I116" s="14">
        <f>I119</f>
        <v>8784</v>
      </c>
      <c r="J116" s="14">
        <f>J119</f>
        <v>8784</v>
      </c>
    </row>
    <row r="117" spans="1:10" ht="14.25" x14ac:dyDescent="0.25">
      <c r="A117" s="5" t="s">
        <v>292</v>
      </c>
      <c r="B117" s="6" t="s">
        <v>14</v>
      </c>
      <c r="C117" s="7" t="s">
        <v>24</v>
      </c>
      <c r="D117" s="17" t="s">
        <v>295</v>
      </c>
      <c r="E117" s="8">
        <v>200</v>
      </c>
      <c r="F117" s="8">
        <v>43.92</v>
      </c>
      <c r="G117" s="9">
        <f>ROUND(E117*F117,2)</f>
        <v>8784</v>
      </c>
      <c r="H117" s="8">
        <v>200</v>
      </c>
      <c r="I117" s="8">
        <v>43.92</v>
      </c>
      <c r="J117" s="9">
        <f>ROUND(H117*I117,2)</f>
        <v>8784</v>
      </c>
    </row>
    <row r="118" spans="1:10" ht="45" x14ac:dyDescent="0.25">
      <c r="A118" s="10"/>
      <c r="B118" s="10"/>
      <c r="C118" s="10"/>
      <c r="D118" s="17" t="s">
        <v>296</v>
      </c>
      <c r="E118" s="10"/>
      <c r="F118" s="10"/>
      <c r="G118" s="10"/>
      <c r="H118" s="10"/>
      <c r="I118" s="10"/>
      <c r="J118" s="10"/>
    </row>
    <row r="119" spans="1:10" ht="14.25" x14ac:dyDescent="0.25">
      <c r="A119" s="10"/>
      <c r="B119" s="10"/>
      <c r="C119" s="10"/>
      <c r="D119" s="18" t="s">
        <v>299</v>
      </c>
      <c r="E119" s="8">
        <v>1</v>
      </c>
      <c r="F119" s="8">
        <f>SUM(G117:G118)</f>
        <v>8784</v>
      </c>
      <c r="G119" s="11">
        <f>ROUND(E119*F119,2)</f>
        <v>8784</v>
      </c>
      <c r="H119" s="8">
        <v>1</v>
      </c>
      <c r="I119" s="8">
        <f>SUM(J117:J118)</f>
        <v>8784</v>
      </c>
      <c r="J119" s="11">
        <f>ROUND(H119*I119,2)</f>
        <v>8784</v>
      </c>
    </row>
    <row r="120" spans="1:10" ht="14.25" x14ac:dyDescent="0.25">
      <c r="A120" s="10"/>
      <c r="B120" s="10"/>
      <c r="C120" s="10"/>
      <c r="D120" s="18" t="s">
        <v>122</v>
      </c>
      <c r="E120" s="8">
        <v>1</v>
      </c>
      <c r="F120" s="11">
        <f>G80+G92+G101+G110+G116</f>
        <v>43395.5</v>
      </c>
      <c r="G120" s="11">
        <f>ROUND(E120*F120,2)</f>
        <v>43395.5</v>
      </c>
      <c r="H120" s="8">
        <v>1</v>
      </c>
      <c r="I120" s="11">
        <f>J80+J92+J101+J110+J116</f>
        <v>43395.5</v>
      </c>
      <c r="J120" s="11">
        <f>ROUND(H120*I120,2)</f>
        <v>43395.5</v>
      </c>
    </row>
    <row r="121" spans="1:10" ht="1.1499999999999999" customHeight="1" x14ac:dyDescent="0.25">
      <c r="A121" s="12"/>
      <c r="B121" s="12"/>
      <c r="C121" s="12"/>
      <c r="D121" s="19"/>
      <c r="E121" s="12"/>
      <c r="F121" s="12"/>
      <c r="G121" s="12"/>
      <c r="H121" s="12"/>
      <c r="I121" s="12"/>
      <c r="J121" s="12"/>
    </row>
    <row r="122" spans="1:10" ht="1.1499999999999999" customHeight="1" x14ac:dyDescent="0.25">
      <c r="A122" s="12"/>
      <c r="B122" s="12"/>
      <c r="C122" s="12"/>
      <c r="D122" s="19"/>
      <c r="E122" s="12"/>
      <c r="F122" s="12"/>
      <c r="G122" s="12"/>
      <c r="H122" s="12"/>
      <c r="I122" s="12"/>
      <c r="J122" s="12"/>
    </row>
    <row r="123" spans="1:10" x14ac:dyDescent="0.25">
      <c r="A123" s="23" t="s">
        <v>123</v>
      </c>
      <c r="B123" s="23" t="s">
        <v>9</v>
      </c>
      <c r="C123" s="23" t="s">
        <v>10</v>
      </c>
      <c r="D123" s="24" t="s">
        <v>124</v>
      </c>
      <c r="E123" s="25">
        <f t="shared" ref="E123:J123" si="13">E132</f>
        <v>1</v>
      </c>
      <c r="F123" s="25">
        <f t="shared" si="13"/>
        <v>15790.1</v>
      </c>
      <c r="G123" s="25">
        <f t="shared" si="13"/>
        <v>15790.1</v>
      </c>
      <c r="H123" s="25">
        <f t="shared" si="13"/>
        <v>1</v>
      </c>
      <c r="I123" s="25">
        <f t="shared" si="13"/>
        <v>15790.1</v>
      </c>
      <c r="J123" s="25">
        <f t="shared" si="13"/>
        <v>15790.1</v>
      </c>
    </row>
    <row r="124" spans="1:10" ht="14.25" x14ac:dyDescent="0.25">
      <c r="A124" s="5" t="s">
        <v>125</v>
      </c>
      <c r="B124" s="6" t="s">
        <v>14</v>
      </c>
      <c r="C124" s="7" t="s">
        <v>126</v>
      </c>
      <c r="D124" s="17" t="s">
        <v>127</v>
      </c>
      <c r="E124" s="8">
        <v>20</v>
      </c>
      <c r="F124" s="8">
        <v>31.06</v>
      </c>
      <c r="G124" s="9">
        <f>ROUND(E124*F124,2)</f>
        <v>621.20000000000005</v>
      </c>
      <c r="H124" s="8">
        <v>20</v>
      </c>
      <c r="I124" s="8">
        <v>31.06</v>
      </c>
      <c r="J124" s="9">
        <f>ROUND(H124*I124,2)</f>
        <v>621.20000000000005</v>
      </c>
    </row>
    <row r="125" spans="1:10" ht="90" x14ac:dyDescent="0.25">
      <c r="A125" s="10"/>
      <c r="B125" s="10"/>
      <c r="C125" s="10"/>
      <c r="D125" s="17" t="s">
        <v>128</v>
      </c>
      <c r="E125" s="10"/>
      <c r="F125" s="10"/>
      <c r="G125" s="10"/>
      <c r="H125" s="10"/>
      <c r="I125" s="10"/>
      <c r="J125" s="10"/>
    </row>
    <row r="126" spans="1:10" ht="14.25" x14ac:dyDescent="0.25">
      <c r="A126" s="5" t="s">
        <v>129</v>
      </c>
      <c r="B126" s="6" t="s">
        <v>14</v>
      </c>
      <c r="C126" s="7" t="s">
        <v>24</v>
      </c>
      <c r="D126" s="17" t="s">
        <v>130</v>
      </c>
      <c r="E126" s="8">
        <v>300</v>
      </c>
      <c r="F126" s="8">
        <v>26.25</v>
      </c>
      <c r="G126" s="9">
        <f>ROUND(E126*F126,2)</f>
        <v>7875</v>
      </c>
      <c r="H126" s="8">
        <v>300</v>
      </c>
      <c r="I126" s="8">
        <v>26.25</v>
      </c>
      <c r="J126" s="9">
        <f>ROUND(H126*I126,2)</f>
        <v>7875</v>
      </c>
    </row>
    <row r="127" spans="1:10" ht="33.75" x14ac:dyDescent="0.25">
      <c r="A127" s="10"/>
      <c r="B127" s="10"/>
      <c r="C127" s="10"/>
      <c r="D127" s="17" t="s">
        <v>131</v>
      </c>
      <c r="E127" s="10"/>
      <c r="F127" s="10"/>
      <c r="G127" s="10"/>
      <c r="H127" s="10"/>
      <c r="I127" s="10"/>
      <c r="J127" s="10"/>
    </row>
    <row r="128" spans="1:10" ht="14.25" x14ac:dyDescent="0.25">
      <c r="A128" s="5" t="s">
        <v>132</v>
      </c>
      <c r="B128" s="7" t="s">
        <v>14</v>
      </c>
      <c r="C128" s="7" t="s">
        <v>24</v>
      </c>
      <c r="D128" s="17" t="s">
        <v>133</v>
      </c>
      <c r="E128" s="8">
        <v>300</v>
      </c>
      <c r="F128" s="8">
        <v>21.78</v>
      </c>
      <c r="G128" s="9">
        <f>ROUND(E128*F128,2)</f>
        <v>6534</v>
      </c>
      <c r="H128" s="8">
        <v>300</v>
      </c>
      <c r="I128" s="8">
        <v>21.78</v>
      </c>
      <c r="J128" s="9">
        <f>ROUND(H128*I128,2)</f>
        <v>6534</v>
      </c>
    </row>
    <row r="129" spans="1:10" ht="67.5" x14ac:dyDescent="0.25">
      <c r="A129" s="10"/>
      <c r="B129" s="10"/>
      <c r="C129" s="10"/>
      <c r="D129" s="17" t="s">
        <v>134</v>
      </c>
      <c r="E129" s="10"/>
      <c r="F129" s="10"/>
      <c r="G129" s="10"/>
      <c r="H129" s="10"/>
      <c r="I129" s="10"/>
      <c r="J129" s="10"/>
    </row>
    <row r="130" spans="1:10" ht="14.25" x14ac:dyDescent="0.25">
      <c r="A130" s="5" t="s">
        <v>135</v>
      </c>
      <c r="B130" s="7" t="s">
        <v>14</v>
      </c>
      <c r="C130" s="7" t="s">
        <v>15</v>
      </c>
      <c r="D130" s="17" t="s">
        <v>136</v>
      </c>
      <c r="E130" s="8">
        <v>30</v>
      </c>
      <c r="F130" s="8">
        <v>25.33</v>
      </c>
      <c r="G130" s="9">
        <f>ROUND(E130*F130,2)</f>
        <v>759.9</v>
      </c>
      <c r="H130" s="8">
        <v>30</v>
      </c>
      <c r="I130" s="8">
        <v>25.33</v>
      </c>
      <c r="J130" s="9">
        <f>ROUND(H130*I130,2)</f>
        <v>759.9</v>
      </c>
    </row>
    <row r="131" spans="1:10" ht="67.5" x14ac:dyDescent="0.25">
      <c r="A131" s="10"/>
      <c r="B131" s="10"/>
      <c r="C131" s="10"/>
      <c r="D131" s="17" t="s">
        <v>137</v>
      </c>
      <c r="E131" s="10"/>
      <c r="F131" s="10"/>
      <c r="G131" s="10"/>
      <c r="H131" s="10"/>
      <c r="I131" s="10"/>
      <c r="J131" s="10"/>
    </row>
    <row r="132" spans="1:10" ht="14.25" x14ac:dyDescent="0.25">
      <c r="A132" s="10"/>
      <c r="B132" s="10"/>
      <c r="C132" s="10"/>
      <c r="D132" s="18" t="s">
        <v>138</v>
      </c>
      <c r="E132" s="8">
        <v>1</v>
      </c>
      <c r="F132" s="8">
        <f>SUM(G124:G131)</f>
        <v>15790.1</v>
      </c>
      <c r="G132" s="11">
        <f>ROUND(E132*F132,2)</f>
        <v>15790.1</v>
      </c>
      <c r="H132" s="8">
        <v>1</v>
      </c>
      <c r="I132" s="8">
        <f>SUM(J124:J131)</f>
        <v>15790.1</v>
      </c>
      <c r="J132" s="11">
        <f>ROUND(H132*I132,2)</f>
        <v>15790.1</v>
      </c>
    </row>
    <row r="133" spans="1:10" ht="1.1499999999999999" customHeight="1" x14ac:dyDescent="0.25">
      <c r="A133" s="12"/>
      <c r="B133" s="12"/>
      <c r="C133" s="12"/>
      <c r="D133" s="19"/>
      <c r="E133" s="12"/>
      <c r="F133" s="12"/>
      <c r="G133" s="12"/>
      <c r="H133" s="12"/>
      <c r="I133" s="12"/>
      <c r="J133" s="12"/>
    </row>
    <row r="134" spans="1:10" x14ac:dyDescent="0.25">
      <c r="A134" s="23" t="s">
        <v>139</v>
      </c>
      <c r="B134" s="23" t="s">
        <v>9</v>
      </c>
      <c r="C134" s="23" t="s">
        <v>10</v>
      </c>
      <c r="D134" s="24" t="s">
        <v>140</v>
      </c>
      <c r="E134" s="25">
        <f t="shared" ref="E134:J134" si="14">E164</f>
        <v>1</v>
      </c>
      <c r="F134" s="25">
        <f t="shared" si="14"/>
        <v>44951.16</v>
      </c>
      <c r="G134" s="25">
        <f t="shared" si="14"/>
        <v>44951.16</v>
      </c>
      <c r="H134" s="25">
        <f t="shared" si="14"/>
        <v>1</v>
      </c>
      <c r="I134" s="25">
        <f t="shared" si="14"/>
        <v>44951.16</v>
      </c>
      <c r="J134" s="25">
        <f t="shared" si="14"/>
        <v>44951.16</v>
      </c>
    </row>
    <row r="135" spans="1:10" x14ac:dyDescent="0.25">
      <c r="A135" s="13" t="s">
        <v>141</v>
      </c>
      <c r="B135" s="13" t="s">
        <v>9</v>
      </c>
      <c r="C135" s="13" t="s">
        <v>10</v>
      </c>
      <c r="D135" s="20" t="s">
        <v>142</v>
      </c>
      <c r="E135" s="14">
        <f t="shared" ref="E135:J135" si="15">E142</f>
        <v>1</v>
      </c>
      <c r="F135" s="14">
        <f t="shared" si="15"/>
        <v>27636.04</v>
      </c>
      <c r="G135" s="14">
        <f t="shared" si="15"/>
        <v>27636.04</v>
      </c>
      <c r="H135" s="14">
        <f t="shared" si="15"/>
        <v>1</v>
      </c>
      <c r="I135" s="14">
        <f t="shared" si="15"/>
        <v>27636.04</v>
      </c>
      <c r="J135" s="14">
        <f t="shared" si="15"/>
        <v>27636.04</v>
      </c>
    </row>
    <row r="136" spans="1:10" ht="14.25" x14ac:dyDescent="0.25">
      <c r="A136" s="5" t="s">
        <v>143</v>
      </c>
      <c r="B136" s="7" t="s">
        <v>14</v>
      </c>
      <c r="C136" s="7" t="s">
        <v>144</v>
      </c>
      <c r="D136" s="17" t="s">
        <v>145</v>
      </c>
      <c r="E136" s="8">
        <v>4</v>
      </c>
      <c r="F136" s="8">
        <v>1822.1</v>
      </c>
      <c r="G136" s="9">
        <f>ROUND(E136*F136,2)</f>
        <v>7288.4</v>
      </c>
      <c r="H136" s="8">
        <v>4</v>
      </c>
      <c r="I136" s="8">
        <v>1822.1</v>
      </c>
      <c r="J136" s="9">
        <f>ROUND(H136*I136,2)</f>
        <v>7288.4</v>
      </c>
    </row>
    <row r="137" spans="1:10" ht="123.75" x14ac:dyDescent="0.25">
      <c r="A137" s="10"/>
      <c r="B137" s="10"/>
      <c r="C137" s="10"/>
      <c r="D137" s="17" t="s">
        <v>146</v>
      </c>
      <c r="E137" s="10"/>
      <c r="F137" s="10"/>
      <c r="G137" s="10"/>
      <c r="H137" s="10"/>
      <c r="I137" s="10"/>
      <c r="J137" s="10"/>
    </row>
    <row r="138" spans="1:10" ht="14.25" x14ac:dyDescent="0.25">
      <c r="A138" s="5" t="s">
        <v>147</v>
      </c>
      <c r="B138" s="7" t="s">
        <v>14</v>
      </c>
      <c r="C138" s="7" t="s">
        <v>4</v>
      </c>
      <c r="D138" s="17" t="s">
        <v>148</v>
      </c>
      <c r="E138" s="8">
        <v>4</v>
      </c>
      <c r="F138" s="8">
        <v>1863.25</v>
      </c>
      <c r="G138" s="9">
        <f>ROUND(E138*F138,2)</f>
        <v>7453</v>
      </c>
      <c r="H138" s="8">
        <v>4</v>
      </c>
      <c r="I138" s="8">
        <v>1863.25</v>
      </c>
      <c r="J138" s="9">
        <f>ROUND(H138*I138,2)</f>
        <v>7453</v>
      </c>
    </row>
    <row r="139" spans="1:10" ht="168.75" x14ac:dyDescent="0.25">
      <c r="A139" s="10"/>
      <c r="B139" s="10"/>
      <c r="C139" s="10"/>
      <c r="D139" s="17" t="s">
        <v>149</v>
      </c>
      <c r="E139" s="10"/>
      <c r="F139" s="10"/>
      <c r="G139" s="10"/>
      <c r="H139" s="10"/>
      <c r="I139" s="10"/>
      <c r="J139" s="10"/>
    </row>
    <row r="140" spans="1:10" ht="14.25" x14ac:dyDescent="0.25">
      <c r="A140" s="5" t="s">
        <v>150</v>
      </c>
      <c r="B140" s="7" t="s">
        <v>14</v>
      </c>
      <c r="C140" s="7" t="s">
        <v>4</v>
      </c>
      <c r="D140" s="17" t="s">
        <v>151</v>
      </c>
      <c r="E140" s="8">
        <v>4</v>
      </c>
      <c r="F140" s="8">
        <v>3223.66</v>
      </c>
      <c r="G140" s="9">
        <f>ROUND(E140*F140,2)</f>
        <v>12894.64</v>
      </c>
      <c r="H140" s="8">
        <v>4</v>
      </c>
      <c r="I140" s="8">
        <v>3223.66</v>
      </c>
      <c r="J140" s="9">
        <f>ROUND(H140*I140,2)</f>
        <v>12894.64</v>
      </c>
    </row>
    <row r="141" spans="1:10" ht="168.75" x14ac:dyDescent="0.25">
      <c r="A141" s="10"/>
      <c r="B141" s="10"/>
      <c r="C141" s="10"/>
      <c r="D141" s="17" t="s">
        <v>152</v>
      </c>
      <c r="E141" s="10"/>
      <c r="F141" s="10"/>
      <c r="G141" s="10"/>
      <c r="H141" s="10"/>
      <c r="I141" s="10"/>
      <c r="J141" s="10"/>
    </row>
    <row r="142" spans="1:10" ht="14.25" x14ac:dyDescent="0.25">
      <c r="A142" s="10"/>
      <c r="B142" s="10"/>
      <c r="C142" s="10"/>
      <c r="D142" s="18" t="s">
        <v>153</v>
      </c>
      <c r="E142" s="8">
        <v>1</v>
      </c>
      <c r="F142" s="8">
        <f>SUM(G136:G141)</f>
        <v>27636.04</v>
      </c>
      <c r="G142" s="11">
        <f>ROUND(E142*F142,2)</f>
        <v>27636.04</v>
      </c>
      <c r="H142" s="8">
        <v>1</v>
      </c>
      <c r="I142" s="8">
        <f>SUM(J136:J141)</f>
        <v>27636.04</v>
      </c>
      <c r="J142" s="11">
        <f>ROUND(H142*I142,2)</f>
        <v>27636.04</v>
      </c>
    </row>
    <row r="143" spans="1:10" ht="1.1499999999999999" customHeight="1" x14ac:dyDescent="0.25">
      <c r="A143" s="12"/>
      <c r="B143" s="12"/>
      <c r="C143" s="12"/>
      <c r="D143" s="19"/>
      <c r="E143" s="12"/>
      <c r="F143" s="12"/>
      <c r="G143" s="12"/>
      <c r="H143" s="12"/>
      <c r="I143" s="12"/>
      <c r="J143" s="12"/>
    </row>
    <row r="144" spans="1:10" x14ac:dyDescent="0.25">
      <c r="A144" s="13" t="s">
        <v>154</v>
      </c>
      <c r="B144" s="13" t="s">
        <v>9</v>
      </c>
      <c r="C144" s="13" t="s">
        <v>10</v>
      </c>
      <c r="D144" s="20" t="s">
        <v>155</v>
      </c>
      <c r="E144" s="14">
        <f t="shared" ref="E144:J144" si="16">E150</f>
        <v>1</v>
      </c>
      <c r="F144" s="14">
        <f t="shared" si="16"/>
        <v>9020.92</v>
      </c>
      <c r="G144" s="14">
        <f t="shared" si="16"/>
        <v>9020.92</v>
      </c>
      <c r="H144" s="14">
        <f t="shared" si="16"/>
        <v>1</v>
      </c>
      <c r="I144" s="14">
        <f t="shared" si="16"/>
        <v>9020.92</v>
      </c>
      <c r="J144" s="14">
        <f t="shared" si="16"/>
        <v>9020.92</v>
      </c>
    </row>
    <row r="145" spans="1:10" ht="14.25" x14ac:dyDescent="0.25">
      <c r="A145" s="5" t="s">
        <v>156</v>
      </c>
      <c r="B145" s="7" t="s">
        <v>14</v>
      </c>
      <c r="C145" s="7" t="s">
        <v>4</v>
      </c>
      <c r="D145" s="17" t="s">
        <v>255</v>
      </c>
      <c r="E145" s="8">
        <v>6</v>
      </c>
      <c r="F145" s="8">
        <v>507.26</v>
      </c>
      <c r="G145" s="9">
        <f>ROUND(E145*F145,2)</f>
        <v>3043.56</v>
      </c>
      <c r="H145" s="8">
        <v>6</v>
      </c>
      <c r="I145" s="8">
        <v>507.26</v>
      </c>
      <c r="J145" s="9">
        <f>ROUND(H145*I145,2)</f>
        <v>3043.56</v>
      </c>
    </row>
    <row r="146" spans="1:10" ht="168.75" x14ac:dyDescent="0.25">
      <c r="A146" s="10"/>
      <c r="B146" s="10"/>
      <c r="C146" s="10"/>
      <c r="D146" s="17" t="s">
        <v>157</v>
      </c>
      <c r="E146" s="10"/>
      <c r="F146" s="10"/>
      <c r="G146" s="10"/>
      <c r="H146" s="10"/>
      <c r="I146" s="10"/>
      <c r="J146" s="10"/>
    </row>
    <row r="147" spans="1:10" ht="14.25" x14ac:dyDescent="0.25">
      <c r="A147" s="5" t="s">
        <v>158</v>
      </c>
      <c r="B147" s="7" t="s">
        <v>14</v>
      </c>
      <c r="C147" s="7" t="s">
        <v>4</v>
      </c>
      <c r="D147" s="17" t="s">
        <v>159</v>
      </c>
      <c r="E147" s="8">
        <v>6</v>
      </c>
      <c r="F147" s="8">
        <v>845.56</v>
      </c>
      <c r="G147" s="9">
        <f>ROUND(E147*F147,2)</f>
        <v>5073.3599999999997</v>
      </c>
      <c r="H147" s="8">
        <v>6</v>
      </c>
      <c r="I147" s="8">
        <v>845.56</v>
      </c>
      <c r="J147" s="9">
        <f>ROUND(H147*I147,2)</f>
        <v>5073.3599999999997</v>
      </c>
    </row>
    <row r="148" spans="1:10" ht="202.5" x14ac:dyDescent="0.25">
      <c r="A148" s="10"/>
      <c r="B148" s="10"/>
      <c r="C148" s="10"/>
      <c r="D148" s="17" t="s">
        <v>160</v>
      </c>
      <c r="E148" s="10"/>
      <c r="F148" s="10"/>
      <c r="G148" s="10"/>
      <c r="H148" s="10"/>
      <c r="I148" s="10"/>
      <c r="J148" s="10"/>
    </row>
    <row r="149" spans="1:10" ht="14.25" x14ac:dyDescent="0.25">
      <c r="A149" s="5" t="s">
        <v>161</v>
      </c>
      <c r="B149" s="7" t="s">
        <v>14</v>
      </c>
      <c r="C149" s="7" t="s">
        <v>15</v>
      </c>
      <c r="D149" s="17" t="s">
        <v>162</v>
      </c>
      <c r="E149" s="8">
        <v>100</v>
      </c>
      <c r="F149" s="8">
        <v>9.0399999999999991</v>
      </c>
      <c r="G149" s="9">
        <f>ROUND(E149*F149,2)</f>
        <v>904</v>
      </c>
      <c r="H149" s="8">
        <v>100</v>
      </c>
      <c r="I149" s="8">
        <v>9.0399999999999991</v>
      </c>
      <c r="J149" s="9">
        <f>ROUND(H149*I149,2)</f>
        <v>904</v>
      </c>
    </row>
    <row r="150" spans="1:10" ht="14.25" x14ac:dyDescent="0.25">
      <c r="A150" s="10"/>
      <c r="B150" s="10"/>
      <c r="C150" s="10"/>
      <c r="D150" s="18" t="s">
        <v>163</v>
      </c>
      <c r="E150" s="8">
        <v>1</v>
      </c>
      <c r="F150" s="8">
        <f>SUM(G145:G149)</f>
        <v>9020.92</v>
      </c>
      <c r="G150" s="11">
        <f>ROUND(E150*F150,2)</f>
        <v>9020.92</v>
      </c>
      <c r="H150" s="8">
        <v>1</v>
      </c>
      <c r="I150" s="8">
        <f>SUM(J145:J149)</f>
        <v>9020.92</v>
      </c>
      <c r="J150" s="11">
        <f>ROUND(H150*I150,2)</f>
        <v>9020.92</v>
      </c>
    </row>
    <row r="151" spans="1:10" ht="1.1499999999999999" customHeight="1" x14ac:dyDescent="0.25">
      <c r="A151" s="12"/>
      <c r="B151" s="12"/>
      <c r="C151" s="12"/>
      <c r="D151" s="19"/>
      <c r="E151" s="12"/>
      <c r="F151" s="12"/>
      <c r="G151" s="12"/>
      <c r="H151" s="12"/>
      <c r="I151" s="12"/>
      <c r="J151" s="12"/>
    </row>
    <row r="152" spans="1:10" x14ac:dyDescent="0.25">
      <c r="A152" s="13" t="s">
        <v>224</v>
      </c>
      <c r="B152" s="13" t="s">
        <v>9</v>
      </c>
      <c r="C152" s="13" t="s">
        <v>10</v>
      </c>
      <c r="D152" s="20" t="s">
        <v>225</v>
      </c>
      <c r="E152" s="14">
        <f>E164</f>
        <v>1</v>
      </c>
      <c r="F152" s="14">
        <f>F157</f>
        <v>5354.5</v>
      </c>
      <c r="G152" s="14">
        <f>F152</f>
        <v>5354.5</v>
      </c>
      <c r="H152" s="14">
        <f>H164</f>
        <v>1</v>
      </c>
      <c r="I152" s="14">
        <f>I157</f>
        <v>5354.5</v>
      </c>
      <c r="J152" s="14">
        <f>I152</f>
        <v>5354.5</v>
      </c>
    </row>
    <row r="153" spans="1:10" x14ac:dyDescent="0.25">
      <c r="A153" s="5" t="s">
        <v>228</v>
      </c>
      <c r="B153" s="7" t="s">
        <v>14</v>
      </c>
      <c r="C153" s="7" t="s">
        <v>4</v>
      </c>
      <c r="D153" s="17" t="s">
        <v>226</v>
      </c>
      <c r="E153" s="8">
        <v>5</v>
      </c>
      <c r="F153" s="8">
        <v>705.45</v>
      </c>
      <c r="G153" s="9">
        <f>ROUND(E153*F153,2)</f>
        <v>3527.25</v>
      </c>
      <c r="H153" s="8">
        <v>5</v>
      </c>
      <c r="I153" s="8">
        <v>705.45</v>
      </c>
      <c r="J153" s="9">
        <f>ROUND(H153*I153,2)</f>
        <v>3527.25</v>
      </c>
    </row>
    <row r="154" spans="1:10" ht="135.19999999999999" customHeight="1" x14ac:dyDescent="0.25">
      <c r="A154" s="10"/>
      <c r="B154" s="10"/>
      <c r="C154" s="10"/>
      <c r="D154" s="17" t="s">
        <v>227</v>
      </c>
      <c r="E154" s="10"/>
      <c r="F154" s="10"/>
      <c r="G154" s="10"/>
      <c r="H154" s="10"/>
      <c r="I154" s="10"/>
      <c r="J154" s="10"/>
    </row>
    <row r="155" spans="1:10" x14ac:dyDescent="0.25">
      <c r="A155" s="5" t="s">
        <v>229</v>
      </c>
      <c r="B155" s="7" t="s">
        <v>14</v>
      </c>
      <c r="C155" s="7" t="s">
        <v>4</v>
      </c>
      <c r="D155" s="17" t="s">
        <v>231</v>
      </c>
      <c r="E155" s="8">
        <v>5</v>
      </c>
      <c r="F155" s="8">
        <v>365.45</v>
      </c>
      <c r="G155" s="9">
        <f>ROUND(E155*F155,2)</f>
        <v>1827.25</v>
      </c>
      <c r="H155" s="8">
        <v>5</v>
      </c>
      <c r="I155" s="8">
        <v>365.45</v>
      </c>
      <c r="J155" s="9">
        <f>ROUND(H155*I155,2)</f>
        <v>1827.25</v>
      </c>
    </row>
    <row r="156" spans="1:10" ht="191.25" x14ac:dyDescent="0.25">
      <c r="A156" s="10"/>
      <c r="B156" s="10"/>
      <c r="C156" s="10"/>
      <c r="D156" s="17" t="s">
        <v>232</v>
      </c>
      <c r="E156" s="10"/>
      <c r="F156" s="10"/>
      <c r="G156" s="10"/>
      <c r="H156" s="10"/>
      <c r="I156" s="10"/>
      <c r="J156" s="10"/>
    </row>
    <row r="157" spans="1:10" ht="14.25" x14ac:dyDescent="0.25">
      <c r="A157" s="10"/>
      <c r="B157" s="10"/>
      <c r="C157" s="10"/>
      <c r="D157" s="18" t="s">
        <v>230</v>
      </c>
      <c r="E157" s="8">
        <v>1</v>
      </c>
      <c r="F157" s="8">
        <f>SUM(G153:G156)</f>
        <v>5354.5</v>
      </c>
      <c r="G157" s="11">
        <f>ROUND(E157*F157,2)</f>
        <v>5354.5</v>
      </c>
      <c r="H157" s="8">
        <v>1</v>
      </c>
      <c r="I157" s="8">
        <f>SUM(J153:J156)</f>
        <v>5354.5</v>
      </c>
      <c r="J157" s="11">
        <f>ROUND(H157*I157,2)</f>
        <v>5354.5</v>
      </c>
    </row>
    <row r="158" spans="1:10" ht="16.350000000000001" customHeight="1" x14ac:dyDescent="0.25">
      <c r="A158" s="13" t="s">
        <v>256</v>
      </c>
      <c r="B158" s="13" t="s">
        <v>9</v>
      </c>
      <c r="C158" s="13" t="s">
        <v>10</v>
      </c>
      <c r="D158" s="20" t="s">
        <v>257</v>
      </c>
      <c r="E158" s="14">
        <f>E172</f>
        <v>1</v>
      </c>
      <c r="F158" s="14">
        <f>F163</f>
        <v>2939.7</v>
      </c>
      <c r="G158" s="14">
        <f>G163</f>
        <v>2939.7</v>
      </c>
      <c r="H158" s="14">
        <f>H172</f>
        <v>1</v>
      </c>
      <c r="I158" s="14">
        <f>I163</f>
        <v>2939.7</v>
      </c>
      <c r="J158" s="14">
        <f>J163</f>
        <v>2939.7</v>
      </c>
    </row>
    <row r="159" spans="1:10" ht="14.25" x14ac:dyDescent="0.25">
      <c r="A159" s="5" t="s">
        <v>261</v>
      </c>
      <c r="B159" s="6" t="s">
        <v>14</v>
      </c>
      <c r="C159" s="7" t="s">
        <v>4</v>
      </c>
      <c r="D159" s="17" t="s">
        <v>258</v>
      </c>
      <c r="E159" s="8">
        <v>10</v>
      </c>
      <c r="F159" s="8">
        <v>240</v>
      </c>
      <c r="G159" s="9">
        <f>ROUND(E159*F159,2)</f>
        <v>2400</v>
      </c>
      <c r="H159" s="8">
        <v>10</v>
      </c>
      <c r="I159" s="8">
        <v>240</v>
      </c>
      <c r="J159" s="9">
        <f>ROUND(H159*I159,2)</f>
        <v>2400</v>
      </c>
    </row>
    <row r="160" spans="1:10" ht="56.25" x14ac:dyDescent="0.25">
      <c r="A160" s="10"/>
      <c r="B160" s="6"/>
      <c r="C160" s="10"/>
      <c r="D160" s="17" t="s">
        <v>263</v>
      </c>
      <c r="E160" s="10"/>
      <c r="F160" s="10"/>
      <c r="G160" s="10"/>
      <c r="H160" s="10"/>
      <c r="I160" s="10"/>
      <c r="J160" s="10"/>
    </row>
    <row r="161" spans="1:10" ht="14.25" x14ac:dyDescent="0.25">
      <c r="A161" s="5" t="s">
        <v>260</v>
      </c>
      <c r="B161" s="6" t="s">
        <v>14</v>
      </c>
      <c r="C161" s="7" t="s">
        <v>4</v>
      </c>
      <c r="D161" s="17" t="s">
        <v>262</v>
      </c>
      <c r="E161" s="8">
        <v>10</v>
      </c>
      <c r="F161" s="8">
        <v>53.97</v>
      </c>
      <c r="G161" s="9">
        <f>ROUND(E161*F161,2)</f>
        <v>539.70000000000005</v>
      </c>
      <c r="H161" s="8">
        <v>10</v>
      </c>
      <c r="I161" s="8">
        <v>53.97</v>
      </c>
      <c r="J161" s="9">
        <f>ROUND(H161*I161,2)</f>
        <v>539.70000000000005</v>
      </c>
    </row>
    <row r="162" spans="1:10" ht="32.65" x14ac:dyDescent="0.25">
      <c r="A162" s="10"/>
      <c r="B162" s="10"/>
      <c r="C162" s="10"/>
      <c r="D162" s="17" t="s">
        <v>264</v>
      </c>
      <c r="E162" s="10"/>
      <c r="F162" s="10"/>
      <c r="G162" s="10"/>
      <c r="H162" s="10"/>
      <c r="I162" s="10"/>
      <c r="J162" s="10"/>
    </row>
    <row r="163" spans="1:10" ht="14.25" x14ac:dyDescent="0.25">
      <c r="A163" s="10"/>
      <c r="B163" s="10"/>
      <c r="C163" s="10"/>
      <c r="D163" s="18" t="s">
        <v>259</v>
      </c>
      <c r="E163" s="8">
        <v>1</v>
      </c>
      <c r="F163" s="8">
        <f>SUM(G159:G162)</f>
        <v>2939.7</v>
      </c>
      <c r="G163" s="11">
        <f>ROUND(E163*F163,2)</f>
        <v>2939.7</v>
      </c>
      <c r="H163" s="8">
        <v>1</v>
      </c>
      <c r="I163" s="8">
        <f>SUM(J159:J162)</f>
        <v>2939.7</v>
      </c>
      <c r="J163" s="11">
        <f>ROUND(H163*I163,2)</f>
        <v>2939.7</v>
      </c>
    </row>
    <row r="164" spans="1:10" ht="14.25" x14ac:dyDescent="0.25">
      <c r="A164" s="10"/>
      <c r="B164" s="10"/>
      <c r="C164" s="10"/>
      <c r="D164" s="18" t="s">
        <v>164</v>
      </c>
      <c r="E164" s="8">
        <v>1</v>
      </c>
      <c r="F164" s="11">
        <f>G158+G152+G144+G135</f>
        <v>44951.16</v>
      </c>
      <c r="G164" s="11">
        <f>ROUND(E164*F164,2)</f>
        <v>44951.16</v>
      </c>
      <c r="H164" s="8">
        <v>1</v>
      </c>
      <c r="I164" s="11">
        <f>J158+J152+J144+J135</f>
        <v>44951.16</v>
      </c>
      <c r="J164" s="11">
        <f>ROUND(H164*I164,2)</f>
        <v>44951.16</v>
      </c>
    </row>
    <row r="165" spans="1:10" ht="1.1499999999999999" customHeight="1" x14ac:dyDescent="0.25">
      <c r="A165" s="12"/>
      <c r="B165" s="12"/>
      <c r="C165" s="12"/>
      <c r="D165" s="19"/>
      <c r="E165" s="12"/>
      <c r="F165" s="12"/>
      <c r="G165" s="12"/>
      <c r="H165" s="12"/>
      <c r="I165" s="12"/>
      <c r="J165" s="12"/>
    </row>
    <row r="166" spans="1:10" x14ac:dyDescent="0.25">
      <c r="A166" s="23" t="s">
        <v>165</v>
      </c>
      <c r="B166" s="23" t="s">
        <v>9</v>
      </c>
      <c r="C166" s="23" t="s">
        <v>10</v>
      </c>
      <c r="D166" s="24" t="s">
        <v>166</v>
      </c>
      <c r="E166" s="25">
        <f t="shared" ref="E166:J166" si="17">E194</f>
        <v>1</v>
      </c>
      <c r="F166" s="25">
        <f t="shared" si="17"/>
        <v>15650.5</v>
      </c>
      <c r="G166" s="25">
        <f t="shared" si="17"/>
        <v>15650.5</v>
      </c>
      <c r="H166" s="25">
        <f t="shared" si="17"/>
        <v>1</v>
      </c>
      <c r="I166" s="25">
        <f t="shared" si="17"/>
        <v>15650.5</v>
      </c>
      <c r="J166" s="25">
        <f t="shared" si="17"/>
        <v>15650.5</v>
      </c>
    </row>
    <row r="167" spans="1:10" x14ac:dyDescent="0.25">
      <c r="A167" s="13" t="s">
        <v>167</v>
      </c>
      <c r="B167" s="13" t="s">
        <v>9</v>
      </c>
      <c r="C167" s="13" t="s">
        <v>10</v>
      </c>
      <c r="D167" s="20" t="s">
        <v>168</v>
      </c>
      <c r="E167" s="14">
        <f t="shared" ref="E167:J167" si="18">E172</f>
        <v>1</v>
      </c>
      <c r="F167" s="14">
        <f t="shared" si="18"/>
        <v>10320</v>
      </c>
      <c r="G167" s="14">
        <f t="shared" si="18"/>
        <v>10320</v>
      </c>
      <c r="H167" s="14">
        <f t="shared" si="18"/>
        <v>1</v>
      </c>
      <c r="I167" s="14">
        <f t="shared" si="18"/>
        <v>10320</v>
      </c>
      <c r="J167" s="14">
        <f t="shared" si="18"/>
        <v>10320</v>
      </c>
    </row>
    <row r="168" spans="1:10" ht="14.25" x14ac:dyDescent="0.25">
      <c r="A168" s="5" t="s">
        <v>169</v>
      </c>
      <c r="B168" s="6" t="s">
        <v>14</v>
      </c>
      <c r="C168" s="7" t="s">
        <v>24</v>
      </c>
      <c r="D168" s="17" t="s">
        <v>170</v>
      </c>
      <c r="E168" s="8">
        <v>500</v>
      </c>
      <c r="F168" s="8">
        <v>8.76</v>
      </c>
      <c r="G168" s="9">
        <f>ROUND(E168*F168,2)</f>
        <v>4380</v>
      </c>
      <c r="H168" s="8">
        <v>500</v>
      </c>
      <c r="I168" s="8">
        <v>8.76</v>
      </c>
      <c r="J168" s="9">
        <f>ROUND(H168*I168,2)</f>
        <v>4380</v>
      </c>
    </row>
    <row r="169" spans="1:10" ht="33.75" x14ac:dyDescent="0.25">
      <c r="A169" s="10"/>
      <c r="B169" s="10"/>
      <c r="C169" s="10"/>
      <c r="D169" s="17" t="s">
        <v>171</v>
      </c>
      <c r="E169" s="10"/>
      <c r="F169" s="10"/>
      <c r="G169" s="10"/>
      <c r="H169" s="10"/>
      <c r="I169" s="10"/>
      <c r="J169" s="10"/>
    </row>
    <row r="170" spans="1:10" ht="14.25" x14ac:dyDescent="0.25">
      <c r="A170" s="5" t="s">
        <v>172</v>
      </c>
      <c r="B170" s="6" t="s">
        <v>14</v>
      </c>
      <c r="C170" s="7" t="s">
        <v>24</v>
      </c>
      <c r="D170" s="17" t="s">
        <v>173</v>
      </c>
      <c r="E170" s="8">
        <v>500</v>
      </c>
      <c r="F170" s="8">
        <v>11.88</v>
      </c>
      <c r="G170" s="9">
        <f>ROUND(E170*F170,2)</f>
        <v>5940</v>
      </c>
      <c r="H170" s="8">
        <v>500</v>
      </c>
      <c r="I170" s="8">
        <v>11.88</v>
      </c>
      <c r="J170" s="9">
        <f>ROUND(H170*I170,2)</f>
        <v>5940</v>
      </c>
    </row>
    <row r="171" spans="1:10" ht="33.75" x14ac:dyDescent="0.25">
      <c r="A171" s="10"/>
      <c r="B171" s="10"/>
      <c r="C171" s="10"/>
      <c r="D171" s="17" t="s">
        <v>174</v>
      </c>
      <c r="E171" s="10"/>
      <c r="F171" s="10"/>
      <c r="G171" s="10"/>
      <c r="H171" s="10"/>
      <c r="I171" s="10"/>
      <c r="J171" s="10"/>
    </row>
    <row r="172" spans="1:10" ht="14.25" x14ac:dyDescent="0.25">
      <c r="A172" s="10"/>
      <c r="B172" s="10"/>
      <c r="C172" s="10"/>
      <c r="D172" s="18" t="s">
        <v>175</v>
      </c>
      <c r="E172" s="8">
        <v>1</v>
      </c>
      <c r="F172" s="8">
        <f>SUM(G168:G171)</f>
        <v>10320</v>
      </c>
      <c r="G172" s="11">
        <f>ROUND(E172*F172,2)</f>
        <v>10320</v>
      </c>
      <c r="H172" s="8">
        <v>1</v>
      </c>
      <c r="I172" s="8">
        <f>SUM(J168:J171)</f>
        <v>10320</v>
      </c>
      <c r="J172" s="11">
        <f>ROUND(H172*I172,2)</f>
        <v>10320</v>
      </c>
    </row>
    <row r="173" spans="1:10" ht="1.1499999999999999" customHeight="1" x14ac:dyDescent="0.25">
      <c r="A173" s="12"/>
      <c r="B173" s="12"/>
      <c r="C173" s="12"/>
      <c r="D173" s="19"/>
      <c r="E173" s="12"/>
      <c r="F173" s="12"/>
      <c r="G173" s="12"/>
      <c r="H173" s="12"/>
      <c r="I173" s="12"/>
      <c r="J173" s="12"/>
    </row>
    <row r="174" spans="1:10" x14ac:dyDescent="0.25">
      <c r="A174" s="13" t="s">
        <v>176</v>
      </c>
      <c r="B174" s="13" t="s">
        <v>9</v>
      </c>
      <c r="C174" s="13" t="s">
        <v>10</v>
      </c>
      <c r="D174" s="20" t="s">
        <v>177</v>
      </c>
      <c r="E174" s="14">
        <f t="shared" ref="E174:J174" si="19">E179</f>
        <v>1</v>
      </c>
      <c r="F174" s="14">
        <f t="shared" si="19"/>
        <v>2364</v>
      </c>
      <c r="G174" s="14">
        <f t="shared" si="19"/>
        <v>2364</v>
      </c>
      <c r="H174" s="14">
        <f t="shared" si="19"/>
        <v>1</v>
      </c>
      <c r="I174" s="14">
        <f t="shared" si="19"/>
        <v>2364</v>
      </c>
      <c r="J174" s="14">
        <f t="shared" si="19"/>
        <v>2364</v>
      </c>
    </row>
    <row r="175" spans="1:10" ht="14.25" x14ac:dyDescent="0.25">
      <c r="A175" s="5" t="s">
        <v>178</v>
      </c>
      <c r="B175" s="6" t="s">
        <v>14</v>
      </c>
      <c r="C175" s="7" t="s">
        <v>24</v>
      </c>
      <c r="D175" s="17" t="s">
        <v>179</v>
      </c>
      <c r="E175" s="8">
        <v>50</v>
      </c>
      <c r="F175" s="8">
        <v>23.64</v>
      </c>
      <c r="G175" s="9">
        <f>ROUND(E175*F175,2)</f>
        <v>1182</v>
      </c>
      <c r="H175" s="8">
        <v>50</v>
      </c>
      <c r="I175" s="8">
        <v>23.64</v>
      </c>
      <c r="J175" s="9">
        <f>ROUND(H175*I175,2)</f>
        <v>1182</v>
      </c>
    </row>
    <row r="176" spans="1:10" ht="33.75" x14ac:dyDescent="0.25">
      <c r="A176" s="10"/>
      <c r="B176" s="10"/>
      <c r="C176" s="10"/>
      <c r="D176" s="17" t="s">
        <v>180</v>
      </c>
      <c r="E176" s="10"/>
      <c r="F176" s="10"/>
      <c r="G176" s="10"/>
      <c r="H176" s="10"/>
      <c r="I176" s="10"/>
      <c r="J176" s="10"/>
    </row>
    <row r="177" spans="1:10" ht="14.25" x14ac:dyDescent="0.25">
      <c r="A177" s="5" t="s">
        <v>181</v>
      </c>
      <c r="B177" s="6" t="s">
        <v>14</v>
      </c>
      <c r="C177" s="7" t="s">
        <v>24</v>
      </c>
      <c r="D177" s="17" t="s">
        <v>182</v>
      </c>
      <c r="E177" s="8">
        <v>50</v>
      </c>
      <c r="F177" s="8">
        <v>23.64</v>
      </c>
      <c r="G177" s="9">
        <f>ROUND(E177*F177,2)</f>
        <v>1182</v>
      </c>
      <c r="H177" s="8">
        <v>50</v>
      </c>
      <c r="I177" s="8">
        <v>23.64</v>
      </c>
      <c r="J177" s="9">
        <f>ROUND(H177*I177,2)</f>
        <v>1182</v>
      </c>
    </row>
    <row r="178" spans="1:10" ht="33.75" x14ac:dyDescent="0.25">
      <c r="A178" s="10"/>
      <c r="B178" s="10"/>
      <c r="C178" s="10"/>
      <c r="D178" s="17" t="s">
        <v>183</v>
      </c>
      <c r="E178" s="10"/>
      <c r="F178" s="10"/>
      <c r="G178" s="10"/>
      <c r="H178" s="10"/>
      <c r="I178" s="10"/>
      <c r="J178" s="10"/>
    </row>
    <row r="179" spans="1:10" ht="14.25" x14ac:dyDescent="0.25">
      <c r="A179" s="10"/>
      <c r="B179" s="10"/>
      <c r="C179" s="10"/>
      <c r="D179" s="18" t="s">
        <v>184</v>
      </c>
      <c r="E179" s="8">
        <v>1</v>
      </c>
      <c r="F179" s="8">
        <f>SUM(G175:G177)</f>
        <v>2364</v>
      </c>
      <c r="G179" s="11">
        <f>ROUND(E179*F179,2)</f>
        <v>2364</v>
      </c>
      <c r="H179" s="8">
        <v>1</v>
      </c>
      <c r="I179" s="8">
        <f>SUM(J175:J177)</f>
        <v>2364</v>
      </c>
      <c r="J179" s="11">
        <f>ROUND(H179*I179,2)</f>
        <v>2364</v>
      </c>
    </row>
    <row r="180" spans="1:10" ht="1.1499999999999999" customHeight="1" x14ac:dyDescent="0.25">
      <c r="A180" s="12"/>
      <c r="B180" s="12"/>
      <c r="C180" s="12"/>
      <c r="D180" s="19"/>
      <c r="E180" s="12"/>
      <c r="F180" s="12"/>
      <c r="G180" s="12"/>
      <c r="H180" s="12"/>
      <c r="I180" s="12"/>
      <c r="J180" s="12"/>
    </row>
    <row r="181" spans="1:10" x14ac:dyDescent="0.25">
      <c r="A181" s="13" t="s">
        <v>185</v>
      </c>
      <c r="B181" s="13" t="s">
        <v>9</v>
      </c>
      <c r="C181" s="13" t="s">
        <v>10</v>
      </c>
      <c r="D181" s="20" t="s">
        <v>186</v>
      </c>
      <c r="E181" s="14">
        <f t="shared" ref="E181:J181" si="20">E192</f>
        <v>1</v>
      </c>
      <c r="F181" s="14">
        <f t="shared" si="20"/>
        <v>2966.5</v>
      </c>
      <c r="G181" s="14">
        <f t="shared" si="20"/>
        <v>2966.5</v>
      </c>
      <c r="H181" s="14">
        <f t="shared" si="20"/>
        <v>1</v>
      </c>
      <c r="I181" s="14">
        <f t="shared" si="20"/>
        <v>2966.5</v>
      </c>
      <c r="J181" s="14">
        <f t="shared" si="20"/>
        <v>2966.5</v>
      </c>
    </row>
    <row r="182" spans="1:10" ht="14.25" x14ac:dyDescent="0.25">
      <c r="A182" s="5" t="s">
        <v>187</v>
      </c>
      <c r="B182" s="6" t="s">
        <v>14</v>
      </c>
      <c r="C182" s="7" t="s">
        <v>24</v>
      </c>
      <c r="D182" s="17" t="s">
        <v>188</v>
      </c>
      <c r="E182" s="8">
        <v>50</v>
      </c>
      <c r="F182" s="8">
        <v>28.75</v>
      </c>
      <c r="G182" s="9">
        <f>ROUND(E182*F182,2)</f>
        <v>1437.5</v>
      </c>
      <c r="H182" s="8">
        <v>50</v>
      </c>
      <c r="I182" s="8">
        <v>28.75</v>
      </c>
      <c r="J182" s="9">
        <f>ROUND(H182*I182,2)</f>
        <v>1437.5</v>
      </c>
    </row>
    <row r="183" spans="1:10" ht="101.25" x14ac:dyDescent="0.25">
      <c r="A183" s="10"/>
      <c r="B183" s="10"/>
      <c r="C183" s="10"/>
      <c r="D183" s="17" t="s">
        <v>189</v>
      </c>
      <c r="E183" s="10"/>
      <c r="F183" s="10"/>
      <c r="G183" s="10"/>
      <c r="H183" s="10"/>
      <c r="I183" s="10"/>
      <c r="J183" s="10"/>
    </row>
    <row r="184" spans="1:10" ht="14.25" x14ac:dyDescent="0.25">
      <c r="A184" s="5" t="s">
        <v>190</v>
      </c>
      <c r="B184" s="6" t="s">
        <v>14</v>
      </c>
      <c r="C184" s="7" t="s">
        <v>24</v>
      </c>
      <c r="D184" s="17" t="s">
        <v>191</v>
      </c>
      <c r="E184" s="8">
        <v>50</v>
      </c>
      <c r="F184" s="8">
        <v>12.39</v>
      </c>
      <c r="G184" s="9">
        <f>ROUND(E184*F184,2)</f>
        <v>619.5</v>
      </c>
      <c r="H184" s="8">
        <v>50</v>
      </c>
      <c r="I184" s="8">
        <v>12.39</v>
      </c>
      <c r="J184" s="9">
        <f>ROUND(H184*I184,2)</f>
        <v>619.5</v>
      </c>
    </row>
    <row r="185" spans="1:10" ht="22.5" x14ac:dyDescent="0.25">
      <c r="A185" s="10"/>
      <c r="B185" s="10"/>
      <c r="C185" s="10"/>
      <c r="D185" s="17" t="s">
        <v>192</v>
      </c>
      <c r="E185" s="10"/>
      <c r="F185" s="10"/>
      <c r="G185" s="10"/>
      <c r="H185" s="10"/>
      <c r="I185" s="10"/>
      <c r="J185" s="10"/>
    </row>
    <row r="186" spans="1:10" ht="14.25" x14ac:dyDescent="0.25">
      <c r="A186" s="5" t="s">
        <v>193</v>
      </c>
      <c r="B186" s="6" t="s">
        <v>14</v>
      </c>
      <c r="C186" s="7" t="s">
        <v>15</v>
      </c>
      <c r="D186" s="17" t="s">
        <v>194</v>
      </c>
      <c r="E186" s="8">
        <v>50</v>
      </c>
      <c r="F186" s="8">
        <v>5.99</v>
      </c>
      <c r="G186" s="9">
        <f>ROUND(E186*F186,2)</f>
        <v>299.5</v>
      </c>
      <c r="H186" s="8">
        <v>50</v>
      </c>
      <c r="I186" s="8">
        <v>5.99</v>
      </c>
      <c r="J186" s="9">
        <f>ROUND(H186*I186,2)</f>
        <v>299.5</v>
      </c>
    </row>
    <row r="187" spans="1:10" ht="67.5" x14ac:dyDescent="0.25">
      <c r="A187" s="10"/>
      <c r="B187" s="10"/>
      <c r="C187" s="10"/>
      <c r="D187" s="17" t="s">
        <v>195</v>
      </c>
      <c r="E187" s="10"/>
      <c r="F187" s="10"/>
      <c r="G187" s="10"/>
      <c r="H187" s="10"/>
      <c r="I187" s="10"/>
      <c r="J187" s="10"/>
    </row>
    <row r="188" spans="1:10" ht="14.25" x14ac:dyDescent="0.25">
      <c r="A188" s="5" t="s">
        <v>196</v>
      </c>
      <c r="B188" s="6" t="s">
        <v>14</v>
      </c>
      <c r="C188" s="7" t="s">
        <v>15</v>
      </c>
      <c r="D188" s="17" t="s">
        <v>197</v>
      </c>
      <c r="E188" s="8">
        <v>50</v>
      </c>
      <c r="F188" s="8">
        <v>7.82</v>
      </c>
      <c r="G188" s="9">
        <f>ROUND(E188*F188,2)</f>
        <v>391</v>
      </c>
      <c r="H188" s="8">
        <v>50</v>
      </c>
      <c r="I188" s="8">
        <v>7.82</v>
      </c>
      <c r="J188" s="9">
        <f>ROUND(H188*I188,2)</f>
        <v>391</v>
      </c>
    </row>
    <row r="189" spans="1:10" ht="33.75" x14ac:dyDescent="0.25">
      <c r="A189" s="10"/>
      <c r="B189" s="10"/>
      <c r="C189" s="10"/>
      <c r="D189" s="17" t="s">
        <v>198</v>
      </c>
      <c r="E189" s="10"/>
      <c r="F189" s="10"/>
      <c r="G189" s="10"/>
      <c r="H189" s="10"/>
      <c r="I189" s="10"/>
      <c r="J189" s="10"/>
    </row>
    <row r="190" spans="1:10" x14ac:dyDescent="0.25">
      <c r="A190" s="5" t="s">
        <v>199</v>
      </c>
      <c r="B190" s="6" t="s">
        <v>14</v>
      </c>
      <c r="C190" s="7" t="s">
        <v>15</v>
      </c>
      <c r="D190" s="17" t="s">
        <v>200</v>
      </c>
      <c r="E190" s="8">
        <v>50</v>
      </c>
      <c r="F190" s="8">
        <v>4.38</v>
      </c>
      <c r="G190" s="9">
        <f>ROUND(E190*F190,2)</f>
        <v>219</v>
      </c>
      <c r="H190" s="8">
        <v>50</v>
      </c>
      <c r="I190" s="8">
        <v>4.38</v>
      </c>
      <c r="J190" s="9">
        <f>ROUND(H190*I190,2)</f>
        <v>219</v>
      </c>
    </row>
    <row r="191" spans="1:10" ht="56.25" x14ac:dyDescent="0.25">
      <c r="A191" s="10"/>
      <c r="B191" s="10"/>
      <c r="C191" s="10"/>
      <c r="D191" s="17" t="s">
        <v>201</v>
      </c>
      <c r="E191" s="10"/>
      <c r="F191" s="10"/>
      <c r="G191" s="10"/>
      <c r="H191" s="10"/>
      <c r="I191" s="10"/>
      <c r="J191" s="10"/>
    </row>
    <row r="192" spans="1:10" ht="14.25" x14ac:dyDescent="0.25">
      <c r="A192" s="10"/>
      <c r="B192" s="10"/>
      <c r="C192" s="10"/>
      <c r="D192" s="18" t="s">
        <v>202</v>
      </c>
      <c r="E192" s="8">
        <v>1</v>
      </c>
      <c r="F192" s="8">
        <f>SUM(G182:G191)</f>
        <v>2966.5</v>
      </c>
      <c r="G192" s="11">
        <f>ROUND(E192*F192,2)</f>
        <v>2966.5</v>
      </c>
      <c r="H192" s="8">
        <v>1</v>
      </c>
      <c r="I192" s="8">
        <f>SUM(J182:J191)</f>
        <v>2966.5</v>
      </c>
      <c r="J192" s="11">
        <f>ROUND(H192*I192,2)</f>
        <v>2966.5</v>
      </c>
    </row>
    <row r="193" spans="1:10" ht="1.1499999999999999" customHeight="1" x14ac:dyDescent="0.25">
      <c r="A193" s="12"/>
      <c r="B193" s="12"/>
      <c r="C193" s="12"/>
      <c r="D193" s="19"/>
      <c r="E193" s="12"/>
      <c r="F193" s="12"/>
      <c r="G193" s="12"/>
      <c r="H193" s="12"/>
      <c r="I193" s="12"/>
      <c r="J193" s="12"/>
    </row>
    <row r="194" spans="1:10" ht="14.25" x14ac:dyDescent="0.25">
      <c r="A194" s="10"/>
      <c r="B194" s="10"/>
      <c r="C194" s="10"/>
      <c r="D194" s="18" t="s">
        <v>203</v>
      </c>
      <c r="E194" s="8">
        <v>1</v>
      </c>
      <c r="F194" s="11">
        <f>G167+G174+G181</f>
        <v>15650.5</v>
      </c>
      <c r="G194" s="11">
        <f>ROUND(E194*F194,2)</f>
        <v>15650.5</v>
      </c>
      <c r="H194" s="8">
        <v>1</v>
      </c>
      <c r="I194" s="11">
        <f>J167+J174+J181</f>
        <v>15650.5</v>
      </c>
      <c r="J194" s="11">
        <f>ROUND(H194*I194,2)</f>
        <v>15650.5</v>
      </c>
    </row>
    <row r="195" spans="1:10" ht="1.1499999999999999" customHeight="1" x14ac:dyDescent="0.25">
      <c r="A195" s="12"/>
      <c r="B195" s="12"/>
      <c r="C195" s="12"/>
      <c r="D195" s="19"/>
      <c r="E195" s="12"/>
      <c r="F195" s="12"/>
      <c r="G195" s="12"/>
      <c r="H195" s="12"/>
      <c r="I195" s="12"/>
      <c r="J195" s="12"/>
    </row>
    <row r="196" spans="1:10" x14ac:dyDescent="0.25">
      <c r="A196" s="23" t="s">
        <v>265</v>
      </c>
      <c r="B196" s="23" t="s">
        <v>9</v>
      </c>
      <c r="C196" s="23" t="s">
        <v>10</v>
      </c>
      <c r="D196" s="24" t="s">
        <v>267</v>
      </c>
      <c r="E196" s="25">
        <f>E238</f>
        <v>0</v>
      </c>
      <c r="F196" s="25">
        <f>F207</f>
        <v>44685</v>
      </c>
      <c r="G196" s="25">
        <f>G207</f>
        <v>44685</v>
      </c>
      <c r="H196" s="25">
        <f>H238</f>
        <v>0</v>
      </c>
      <c r="I196" s="25">
        <f>I207</f>
        <v>44685</v>
      </c>
      <c r="J196" s="25">
        <f>J207</f>
        <v>44685</v>
      </c>
    </row>
    <row r="197" spans="1:10" ht="14.25" x14ac:dyDescent="0.25">
      <c r="A197" s="5" t="s">
        <v>266</v>
      </c>
      <c r="B197" s="6" t="s">
        <v>14</v>
      </c>
      <c r="C197" s="7" t="s">
        <v>24</v>
      </c>
      <c r="D197" s="17" t="s">
        <v>269</v>
      </c>
      <c r="E197" s="8">
        <v>30</v>
      </c>
      <c r="F197" s="8">
        <v>42</v>
      </c>
      <c r="G197" s="9">
        <f>ROUND(E197*F197,2)</f>
        <v>1260</v>
      </c>
      <c r="H197" s="8">
        <v>30</v>
      </c>
      <c r="I197" s="8">
        <v>42</v>
      </c>
      <c r="J197" s="9">
        <f>ROUND(H197*I197,2)</f>
        <v>1260</v>
      </c>
    </row>
    <row r="198" spans="1:10" ht="67.5" x14ac:dyDescent="0.25">
      <c r="A198" s="10"/>
      <c r="B198" s="10"/>
      <c r="C198" s="10"/>
      <c r="D198" s="17" t="s">
        <v>268</v>
      </c>
      <c r="E198" s="10"/>
      <c r="F198" s="10"/>
      <c r="G198" s="10"/>
      <c r="H198" s="10"/>
      <c r="I198" s="10"/>
      <c r="J198" s="10"/>
    </row>
    <row r="199" spans="1:10" ht="14.25" x14ac:dyDescent="0.25">
      <c r="A199" s="5" t="s">
        <v>271</v>
      </c>
      <c r="B199" s="6" t="s">
        <v>14</v>
      </c>
      <c r="C199" s="7" t="s">
        <v>24</v>
      </c>
      <c r="D199" s="17" t="s">
        <v>294</v>
      </c>
      <c r="E199" s="8">
        <v>450</v>
      </c>
      <c r="F199" s="8">
        <v>32.5</v>
      </c>
      <c r="G199" s="9">
        <f>ROUND(E199*F199,2)</f>
        <v>14625</v>
      </c>
      <c r="H199" s="8">
        <v>450</v>
      </c>
      <c r="I199" s="8">
        <v>32.5</v>
      </c>
      <c r="J199" s="9">
        <f>ROUND(H199*I199,2)</f>
        <v>14625</v>
      </c>
    </row>
    <row r="200" spans="1:10" ht="135" x14ac:dyDescent="0.25">
      <c r="A200" s="10"/>
      <c r="B200" s="10"/>
      <c r="C200" s="10"/>
      <c r="D200" s="17" t="s">
        <v>293</v>
      </c>
      <c r="E200" s="10"/>
      <c r="F200" s="10"/>
      <c r="G200" s="10"/>
      <c r="H200" s="10"/>
      <c r="I200" s="10"/>
      <c r="J200" s="10"/>
    </row>
    <row r="201" spans="1:10" ht="14.25" x14ac:dyDescent="0.25">
      <c r="A201" s="5" t="s">
        <v>272</v>
      </c>
      <c r="B201" s="6" t="s">
        <v>14</v>
      </c>
      <c r="C201" s="7" t="s">
        <v>15</v>
      </c>
      <c r="D201" s="17" t="s">
        <v>303</v>
      </c>
      <c r="E201" s="8">
        <v>1500</v>
      </c>
      <c r="F201" s="8">
        <v>15</v>
      </c>
      <c r="G201" s="9">
        <f>ROUND(E201*F201,2)</f>
        <v>22500</v>
      </c>
      <c r="H201" s="8">
        <v>1500</v>
      </c>
      <c r="I201" s="8">
        <v>15</v>
      </c>
      <c r="J201" s="9">
        <f>ROUND(H201*I201,2)</f>
        <v>22500</v>
      </c>
    </row>
    <row r="202" spans="1:10" ht="45" x14ac:dyDescent="0.25">
      <c r="A202" s="10"/>
      <c r="B202" s="10"/>
      <c r="C202" s="10"/>
      <c r="D202" s="17" t="s">
        <v>276</v>
      </c>
      <c r="E202" s="10"/>
      <c r="F202" s="10"/>
      <c r="G202" s="10"/>
      <c r="H202" s="10"/>
      <c r="I202" s="10"/>
      <c r="J202" s="10"/>
    </row>
    <row r="203" spans="1:10" ht="14.25" x14ac:dyDescent="0.25">
      <c r="A203" s="5" t="s">
        <v>301</v>
      </c>
      <c r="B203" s="6" t="s">
        <v>14</v>
      </c>
      <c r="C203" s="7" t="s">
        <v>300</v>
      </c>
      <c r="D203" s="17" t="s">
        <v>304</v>
      </c>
      <c r="E203" s="8">
        <v>16</v>
      </c>
      <c r="F203" s="8">
        <v>50</v>
      </c>
      <c r="G203" s="9">
        <f>ROUND(E203*F203,2)</f>
        <v>800</v>
      </c>
      <c r="H203" s="8">
        <v>16</v>
      </c>
      <c r="I203" s="8">
        <v>50</v>
      </c>
      <c r="J203" s="9">
        <f>ROUND(H203*I203,2)</f>
        <v>800</v>
      </c>
    </row>
    <row r="204" spans="1:10" ht="45" x14ac:dyDescent="0.25">
      <c r="A204" s="10"/>
      <c r="B204" s="10"/>
      <c r="C204" s="10"/>
      <c r="D204" s="17" t="s">
        <v>312</v>
      </c>
      <c r="E204" s="10"/>
      <c r="F204" s="10"/>
      <c r="G204" s="10"/>
      <c r="H204" s="10"/>
      <c r="I204" s="10"/>
      <c r="J204" s="10"/>
    </row>
    <row r="205" spans="1:10" ht="22.5" x14ac:dyDescent="0.25">
      <c r="A205" s="5" t="s">
        <v>302</v>
      </c>
      <c r="B205" s="6" t="s">
        <v>14</v>
      </c>
      <c r="C205" s="7" t="s">
        <v>273</v>
      </c>
      <c r="D205" s="17" t="s">
        <v>306</v>
      </c>
      <c r="E205" s="8">
        <v>100</v>
      </c>
      <c r="F205" s="8">
        <v>55</v>
      </c>
      <c r="G205" s="9">
        <f>ROUND(E205*F205,2)</f>
        <v>5500</v>
      </c>
      <c r="H205" s="8">
        <v>100</v>
      </c>
      <c r="I205" s="8">
        <v>55</v>
      </c>
      <c r="J205" s="9">
        <f>ROUND(H205*I205,2)</f>
        <v>5500</v>
      </c>
    </row>
    <row r="206" spans="1:10" ht="33.75" x14ac:dyDescent="0.25">
      <c r="A206" s="10"/>
      <c r="B206" s="10"/>
      <c r="C206" s="10"/>
      <c r="D206" s="17" t="s">
        <v>305</v>
      </c>
      <c r="E206" s="10"/>
      <c r="F206" s="10"/>
      <c r="G206" s="10"/>
      <c r="H206" s="10"/>
      <c r="I206" s="10"/>
      <c r="J206" s="10"/>
    </row>
    <row r="207" spans="1:10" ht="14.25" x14ac:dyDescent="0.25">
      <c r="A207" s="10"/>
      <c r="B207" s="10"/>
      <c r="C207" s="10"/>
      <c r="D207" s="18" t="s">
        <v>270</v>
      </c>
      <c r="E207" s="8">
        <v>1</v>
      </c>
      <c r="F207" s="11">
        <f>SUM(G197:G205)</f>
        <v>44685</v>
      </c>
      <c r="G207" s="11">
        <f>ROUND(E207*F207,2)</f>
        <v>44685</v>
      </c>
      <c r="H207" s="8">
        <v>1</v>
      </c>
      <c r="I207" s="11">
        <f>SUM(J197:J205)</f>
        <v>44685</v>
      </c>
      <c r="J207" s="11">
        <f>ROUND(H207*I207,2)</f>
        <v>44685</v>
      </c>
    </row>
    <row r="208" spans="1:10" x14ac:dyDescent="0.25">
      <c r="A208" s="23" t="s">
        <v>279</v>
      </c>
      <c r="B208" s="23" t="s">
        <v>9</v>
      </c>
      <c r="C208" s="23" t="s">
        <v>10</v>
      </c>
      <c r="D208" s="24" t="s">
        <v>282</v>
      </c>
      <c r="E208" s="25">
        <v>1</v>
      </c>
      <c r="F208" s="25">
        <f>F214</f>
        <v>39251</v>
      </c>
      <c r="G208" s="25">
        <f>G214</f>
        <v>39251</v>
      </c>
      <c r="H208" s="25">
        <v>1</v>
      </c>
      <c r="I208" s="25">
        <f>I214</f>
        <v>28251</v>
      </c>
      <c r="J208" s="25">
        <f>J214</f>
        <v>28251</v>
      </c>
    </row>
    <row r="209" spans="1:10" x14ac:dyDescent="0.25">
      <c r="A209" s="5" t="s">
        <v>280</v>
      </c>
      <c r="B209" s="6" t="s">
        <v>274</v>
      </c>
      <c r="C209" s="7" t="s">
        <v>273</v>
      </c>
      <c r="D209" s="17" t="s">
        <v>275</v>
      </c>
      <c r="E209" s="8">
        <v>700</v>
      </c>
      <c r="F209" s="8">
        <v>30</v>
      </c>
      <c r="G209" s="9">
        <f t="shared" ref="G209:G215" si="21">ROUND(E209*F209,2)</f>
        <v>21000</v>
      </c>
      <c r="H209" s="8">
        <v>500</v>
      </c>
      <c r="I209" s="8">
        <v>30</v>
      </c>
      <c r="J209" s="9">
        <f t="shared" ref="J209:J215" si="22">ROUND(H209*I209,2)</f>
        <v>15000</v>
      </c>
    </row>
    <row r="210" spans="1:10" ht="14.25" x14ac:dyDescent="0.25">
      <c r="A210" s="5" t="s">
        <v>281</v>
      </c>
      <c r="B210" s="6" t="s">
        <v>274</v>
      </c>
      <c r="C210" s="7" t="s">
        <v>273</v>
      </c>
      <c r="D210" s="17" t="s">
        <v>278</v>
      </c>
      <c r="E210" s="8">
        <v>700</v>
      </c>
      <c r="F210" s="8">
        <v>25</v>
      </c>
      <c r="G210" s="9">
        <f t="shared" si="21"/>
        <v>17500</v>
      </c>
      <c r="H210" s="8">
        <v>500</v>
      </c>
      <c r="I210" s="8">
        <v>25</v>
      </c>
      <c r="J210" s="9">
        <f t="shared" si="22"/>
        <v>12500</v>
      </c>
    </row>
    <row r="211" spans="1:10" ht="14.25" x14ac:dyDescent="0.25">
      <c r="A211" s="5" t="s">
        <v>283</v>
      </c>
      <c r="B211" s="6" t="s">
        <v>284</v>
      </c>
      <c r="C211" s="7" t="s">
        <v>300</v>
      </c>
      <c r="D211" s="17" t="s">
        <v>285</v>
      </c>
      <c r="E211" s="8">
        <v>100</v>
      </c>
      <c r="F211" s="8">
        <v>4.95</v>
      </c>
      <c r="G211" s="9">
        <f t="shared" si="21"/>
        <v>495</v>
      </c>
      <c r="H211" s="8">
        <v>100</v>
      </c>
      <c r="I211" s="8">
        <v>4.95</v>
      </c>
      <c r="J211" s="9">
        <f t="shared" si="22"/>
        <v>495</v>
      </c>
    </row>
    <row r="212" spans="1:10" ht="14.25" x14ac:dyDescent="0.25">
      <c r="A212" s="5" t="s">
        <v>286</v>
      </c>
      <c r="B212" s="6" t="s">
        <v>284</v>
      </c>
      <c r="C212" s="7" t="s">
        <v>300</v>
      </c>
      <c r="D212" s="17" t="s">
        <v>288</v>
      </c>
      <c r="E212" s="8">
        <v>100</v>
      </c>
      <c r="F212" s="8">
        <v>2.56</v>
      </c>
      <c r="G212" s="9">
        <f t="shared" si="21"/>
        <v>256</v>
      </c>
      <c r="H212" s="8">
        <v>50</v>
      </c>
      <c r="I212" s="8">
        <v>2.56</v>
      </c>
      <c r="J212" s="9">
        <f t="shared" si="22"/>
        <v>128</v>
      </c>
    </row>
    <row r="213" spans="1:10" ht="14.25" x14ac:dyDescent="0.25">
      <c r="A213" s="5" t="s">
        <v>287</v>
      </c>
      <c r="B213" s="6" t="s">
        <v>284</v>
      </c>
      <c r="C213" s="7" t="s">
        <v>300</v>
      </c>
      <c r="D213" s="17" t="s">
        <v>289</v>
      </c>
      <c r="E213" s="8">
        <v>100</v>
      </c>
      <c r="F213" s="8">
        <v>2.56</v>
      </c>
      <c r="G213" s="9">
        <f t="shared" si="21"/>
        <v>256</v>
      </c>
      <c r="H213" s="8">
        <v>50</v>
      </c>
      <c r="I213" s="8">
        <v>2.56</v>
      </c>
      <c r="J213" s="9">
        <f t="shared" si="22"/>
        <v>128</v>
      </c>
    </row>
    <row r="214" spans="1:10" ht="14.25" x14ac:dyDescent="0.25">
      <c r="A214" s="10"/>
      <c r="B214" s="10"/>
      <c r="C214" s="10"/>
      <c r="D214" s="18" t="s">
        <v>290</v>
      </c>
      <c r="E214" s="8">
        <v>1</v>
      </c>
      <c r="F214" s="11">
        <f>SUM(G209:G212)</f>
        <v>39251</v>
      </c>
      <c r="G214" s="11">
        <f t="shared" si="21"/>
        <v>39251</v>
      </c>
      <c r="H214" s="8">
        <v>1</v>
      </c>
      <c r="I214" s="11">
        <f>SUM(J209:J213)</f>
        <v>28251</v>
      </c>
      <c r="J214" s="11">
        <f t="shared" si="22"/>
        <v>28251</v>
      </c>
    </row>
    <row r="215" spans="1:10" ht="14.25" x14ac:dyDescent="0.25">
      <c r="A215" s="30"/>
      <c r="B215" s="30"/>
      <c r="C215" s="30"/>
      <c r="D215" s="27" t="s">
        <v>204</v>
      </c>
      <c r="E215" s="31">
        <v>1</v>
      </c>
      <c r="F215" s="29">
        <f>G5+G18+G43+G79+G123+G134+G166+G208+G196</f>
        <v>274970.21000000002</v>
      </c>
      <c r="G215" s="29">
        <f t="shared" si="21"/>
        <v>274970.21000000002</v>
      </c>
      <c r="H215" s="31">
        <v>1</v>
      </c>
      <c r="I215" s="29">
        <f>J5+J18+J43+J79+J123+J134+J166+J208+J196</f>
        <v>245554.31</v>
      </c>
      <c r="J215" s="29">
        <f t="shared" si="22"/>
        <v>245554.31</v>
      </c>
    </row>
    <row r="216" spans="1:10" ht="1.1499999999999999" customHeight="1" x14ac:dyDescent="0.25">
      <c r="A216" s="12"/>
      <c r="B216" s="12"/>
      <c r="C216" s="12"/>
      <c r="D216" s="19"/>
      <c r="E216" s="12"/>
      <c r="F216" s="12"/>
      <c r="G216" s="12"/>
      <c r="H216" s="12"/>
      <c r="I216" s="12"/>
      <c r="J216" s="12"/>
    </row>
    <row r="217" spans="1:10" s="36" customFormat="1" ht="14.25" x14ac:dyDescent="0.25">
      <c r="A217" s="34"/>
      <c r="B217" s="34"/>
      <c r="C217" s="34"/>
      <c r="D217" s="32" t="s">
        <v>205</v>
      </c>
      <c r="E217" s="35">
        <v>1</v>
      </c>
      <c r="F217" s="33">
        <f>G4</f>
        <v>274970.21000000002</v>
      </c>
      <c r="G217" s="33">
        <f>ROUND(E217*F217,2)</f>
        <v>274970.21000000002</v>
      </c>
      <c r="H217" s="35">
        <v>1</v>
      </c>
      <c r="I217" s="33">
        <f>J4</f>
        <v>245554.31</v>
      </c>
      <c r="J217" s="33">
        <f>ROUND(H217*I217,2)</f>
        <v>245554.31</v>
      </c>
    </row>
    <row r="218" spans="1:10" ht="1.1499999999999999" customHeight="1" x14ac:dyDescent="0.25">
      <c r="A218" s="12"/>
      <c r="B218" s="12"/>
      <c r="C218" s="12"/>
      <c r="D218" s="19"/>
      <c r="E218" s="12"/>
      <c r="F218" s="12"/>
      <c r="G218" s="12"/>
      <c r="H218" s="12"/>
      <c r="I218" s="12"/>
      <c r="J218" s="12"/>
    </row>
    <row r="221" spans="1:10" ht="14.25" x14ac:dyDescent="0.25">
      <c r="F221">
        <f>F217/236528.52</f>
        <v>1.1625245446088299</v>
      </c>
      <c r="G221" s="38">
        <f>G217+'Lote 2 Saneamiento'!G217</f>
        <v>482376.25</v>
      </c>
      <c r="J221" s="38"/>
    </row>
    <row r="222" spans="1:10" ht="14.25" x14ac:dyDescent="0.25">
      <c r="G222">
        <f>G221/24</f>
        <v>20099.010416666701</v>
      </c>
    </row>
    <row r="223" spans="1:10" ht="14.25" x14ac:dyDescent="0.25">
      <c r="G223">
        <f>G222*11</f>
        <v>221089.11458333401</v>
      </c>
    </row>
    <row r="224" spans="1:10" ht="14.25" x14ac:dyDescent="0.25">
      <c r="G224">
        <f>G222*12</f>
        <v>241188.125</v>
      </c>
    </row>
    <row r="225" spans="9:9" ht="14.25" x14ac:dyDescent="0.25">
      <c r="I225" s="38"/>
    </row>
  </sheetData>
  <mergeCells count="2">
    <mergeCell ref="F2:G2"/>
    <mergeCell ref="I2:J2"/>
  </mergeCells>
  <phoneticPr fontId="10" type="noConversion"/>
  <dataValidations disablePrompts="1" count="1">
    <dataValidation type="list" allowBlank="1" showInputMessage="1" showErrorMessage="1" sqref="B4:B218" xr:uid="{00000000-0002-0000-0000-000000000000}">
      <formula1>"Capítulo,Partida,Mano de obra,Maquinaria,Material,Otros,Tarea,"</formula1>
    </dataValidation>
  </dataValidations>
  <pageMargins left="0.7" right="0.7" top="0.75" bottom="0.75" header="0.3" footer="0.3"/>
  <pageSetup paperSize="9"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1"/>
  <sheetViews>
    <sheetView topLeftCell="A208" workbookViewId="0">
      <selection activeCell="D202" sqref="D202"/>
    </sheetView>
  </sheetViews>
  <sheetFormatPr baseColWidth="10" defaultRowHeight="15" x14ac:dyDescent="0.25"/>
  <cols>
    <col min="1" max="1" width="8.28515625" customWidth="1"/>
    <col min="2" max="2" width="6.5703125" customWidth="1"/>
    <col min="3" max="3" width="3.7109375" customWidth="1"/>
    <col min="4" max="4" width="57.7109375" style="21" customWidth="1"/>
    <col min="5" max="5" width="7.85546875" hidden="1" customWidth="1"/>
    <col min="6" max="6" width="9.42578125" hidden="1" customWidth="1"/>
    <col min="7" max="7" width="11.28515625" hidden="1" customWidth="1"/>
    <col min="8" max="8" width="7.85546875" customWidth="1"/>
    <col min="9" max="9" width="9.42578125" bestFit="1" customWidth="1"/>
    <col min="10" max="10" width="11.28515625" bestFit="1" customWidth="1"/>
  </cols>
  <sheetData>
    <row r="1" spans="1:10" ht="14.25" x14ac:dyDescent="0.25">
      <c r="A1" s="1" t="s">
        <v>0</v>
      </c>
      <c r="B1" s="2"/>
      <c r="C1" s="2"/>
      <c r="D1" s="15"/>
      <c r="E1" s="2"/>
      <c r="F1" s="2"/>
      <c r="G1" s="2"/>
      <c r="H1" s="2"/>
      <c r="I1" s="2"/>
      <c r="J1" s="2"/>
    </row>
    <row r="2" spans="1:10" ht="18.75" x14ac:dyDescent="0.25">
      <c r="A2" s="3" t="s">
        <v>1</v>
      </c>
      <c r="B2" s="2"/>
      <c r="C2" s="2"/>
      <c r="D2" s="15"/>
      <c r="E2" s="2"/>
      <c r="F2" s="41" t="s">
        <v>313</v>
      </c>
      <c r="G2" s="41"/>
      <c r="H2" s="2"/>
      <c r="I2" s="41" t="s">
        <v>314</v>
      </c>
      <c r="J2" s="41"/>
    </row>
    <row r="3" spans="1:10" x14ac:dyDescent="0.25">
      <c r="A3" s="4" t="s">
        <v>2</v>
      </c>
      <c r="B3" s="4" t="s">
        <v>3</v>
      </c>
      <c r="C3" s="4" t="s">
        <v>4</v>
      </c>
      <c r="D3" s="16" t="s">
        <v>5</v>
      </c>
      <c r="E3" s="4" t="s">
        <v>6</v>
      </c>
      <c r="F3" s="4" t="s">
        <v>206</v>
      </c>
      <c r="G3" s="4" t="s">
        <v>7</v>
      </c>
      <c r="H3" s="4" t="s">
        <v>6</v>
      </c>
      <c r="I3" s="4" t="s">
        <v>206</v>
      </c>
      <c r="J3" s="4" t="s">
        <v>7</v>
      </c>
    </row>
    <row r="4" spans="1:10" x14ac:dyDescent="0.25">
      <c r="A4" s="26" t="s">
        <v>8</v>
      </c>
      <c r="B4" s="26" t="s">
        <v>9</v>
      </c>
      <c r="C4" s="26" t="s">
        <v>10</v>
      </c>
      <c r="D4" s="27" t="s">
        <v>11</v>
      </c>
      <c r="E4" s="28">
        <f t="shared" ref="E4:J4" si="0">E215</f>
        <v>1</v>
      </c>
      <c r="F4" s="29">
        <f t="shared" si="0"/>
        <v>207406.04</v>
      </c>
      <c r="G4" s="29">
        <f t="shared" si="0"/>
        <v>207406.04</v>
      </c>
      <c r="H4" s="28">
        <f t="shared" si="0"/>
        <v>1</v>
      </c>
      <c r="I4" s="29">
        <f t="shared" si="0"/>
        <v>167380.20000000001</v>
      </c>
      <c r="J4" s="29">
        <f t="shared" si="0"/>
        <v>167380.20000000001</v>
      </c>
    </row>
    <row r="5" spans="1:10" x14ac:dyDescent="0.25">
      <c r="A5" s="23" t="s">
        <v>12</v>
      </c>
      <c r="B5" s="23" t="s">
        <v>9</v>
      </c>
      <c r="C5" s="23" t="s">
        <v>10</v>
      </c>
      <c r="D5" s="24" t="s">
        <v>238</v>
      </c>
      <c r="E5" s="25">
        <f t="shared" ref="E5:J5" si="1">E16</f>
        <v>1</v>
      </c>
      <c r="F5" s="25">
        <f t="shared" si="1"/>
        <v>20734</v>
      </c>
      <c r="G5" s="25">
        <f t="shared" si="1"/>
        <v>20734</v>
      </c>
      <c r="H5" s="25">
        <f t="shared" si="1"/>
        <v>1</v>
      </c>
      <c r="I5" s="25">
        <f t="shared" si="1"/>
        <v>10605.8</v>
      </c>
      <c r="J5" s="25">
        <f t="shared" si="1"/>
        <v>10605.8</v>
      </c>
    </row>
    <row r="6" spans="1:10" ht="14.25" x14ac:dyDescent="0.25">
      <c r="A6" s="5" t="s">
        <v>13</v>
      </c>
      <c r="B6" s="6" t="s">
        <v>14</v>
      </c>
      <c r="C6" s="7" t="s">
        <v>15</v>
      </c>
      <c r="D6" s="17" t="s">
        <v>16</v>
      </c>
      <c r="E6" s="8">
        <v>25</v>
      </c>
      <c r="F6" s="8">
        <v>95.52</v>
      </c>
      <c r="G6" s="9">
        <f>ROUND(E6*F6,2)</f>
        <v>2388</v>
      </c>
      <c r="H6" s="8">
        <v>15</v>
      </c>
      <c r="I6" s="8">
        <v>95.52</v>
      </c>
      <c r="J6" s="9">
        <f>ROUND(H6*I6,2)</f>
        <v>1432.8</v>
      </c>
    </row>
    <row r="7" spans="1:10" ht="54.4" x14ac:dyDescent="0.25">
      <c r="A7" s="10"/>
      <c r="B7" s="10"/>
      <c r="C7" s="10"/>
      <c r="D7" s="17" t="s">
        <v>17</v>
      </c>
      <c r="E7" s="10"/>
      <c r="F7" s="10"/>
      <c r="G7" s="10"/>
      <c r="H7" s="10"/>
      <c r="I7" s="10"/>
      <c r="J7" s="10"/>
    </row>
    <row r="8" spans="1:10" ht="14.25" x14ac:dyDescent="0.25">
      <c r="A8" s="5" t="s">
        <v>220</v>
      </c>
      <c r="B8" s="6" t="s">
        <v>14</v>
      </c>
      <c r="C8" s="7" t="s">
        <v>221</v>
      </c>
      <c r="D8" s="17" t="s">
        <v>241</v>
      </c>
      <c r="E8" s="8">
        <v>20</v>
      </c>
      <c r="F8" s="8">
        <v>227.15</v>
      </c>
      <c r="G8" s="9">
        <f>ROUND(E8*F8,2)</f>
        <v>4543</v>
      </c>
      <c r="H8" s="8">
        <v>10</v>
      </c>
      <c r="I8" s="8">
        <v>227.15</v>
      </c>
      <c r="J8" s="9">
        <f>ROUND(H8*I8,2)</f>
        <v>2271.5</v>
      </c>
    </row>
    <row r="9" spans="1:10" ht="45" x14ac:dyDescent="0.25">
      <c r="A9" s="10"/>
      <c r="B9" s="10"/>
      <c r="C9" s="10"/>
      <c r="D9" s="22" t="s">
        <v>242</v>
      </c>
      <c r="E9" s="10"/>
      <c r="F9" s="10"/>
      <c r="G9" s="10"/>
      <c r="H9" s="10"/>
      <c r="I9" s="10"/>
      <c r="J9" s="10"/>
    </row>
    <row r="10" spans="1:10" ht="21.75" x14ac:dyDescent="0.25">
      <c r="A10" s="5" t="s">
        <v>222</v>
      </c>
      <c r="B10" s="6" t="s">
        <v>14</v>
      </c>
      <c r="C10" s="7" t="s">
        <v>221</v>
      </c>
      <c r="D10" s="17" t="s">
        <v>233</v>
      </c>
      <c r="E10" s="8">
        <v>20</v>
      </c>
      <c r="F10" s="8">
        <v>132.15</v>
      </c>
      <c r="G10" s="9">
        <f>ROUND(E10*F10,2)</f>
        <v>2643</v>
      </c>
      <c r="H10" s="8">
        <v>10</v>
      </c>
      <c r="I10" s="8">
        <v>132.15</v>
      </c>
      <c r="J10" s="9">
        <f>ROUND(H10*I10,2)</f>
        <v>1321.5</v>
      </c>
    </row>
    <row r="11" spans="1:10" ht="33.75" x14ac:dyDescent="0.25">
      <c r="A11" s="10"/>
      <c r="B11" s="10"/>
      <c r="C11" s="10"/>
      <c r="D11" s="22" t="s">
        <v>234</v>
      </c>
      <c r="E11" s="10"/>
      <c r="F11" s="10"/>
      <c r="G11" s="10"/>
      <c r="H11" s="10"/>
      <c r="I11" s="10"/>
      <c r="J11" s="10"/>
    </row>
    <row r="12" spans="1:10" ht="21.75" x14ac:dyDescent="0.25">
      <c r="A12" s="5" t="s">
        <v>223</v>
      </c>
      <c r="B12" s="6" t="s">
        <v>14</v>
      </c>
      <c r="C12" s="7" t="s">
        <v>221</v>
      </c>
      <c r="D12" s="17" t="s">
        <v>237</v>
      </c>
      <c r="E12" s="8">
        <v>20</v>
      </c>
      <c r="F12" s="8">
        <v>480</v>
      </c>
      <c r="G12" s="9">
        <f>ROUND(E12*F12,2)</f>
        <v>9600</v>
      </c>
      <c r="H12" s="8">
        <v>10</v>
      </c>
      <c r="I12" s="8">
        <v>480</v>
      </c>
      <c r="J12" s="9">
        <f>ROUND(H12*I12,2)</f>
        <v>4800</v>
      </c>
    </row>
    <row r="13" spans="1:10" ht="112.5" x14ac:dyDescent="0.25">
      <c r="A13" s="10"/>
      <c r="B13" s="10"/>
      <c r="C13" s="10"/>
      <c r="D13" s="22" t="s">
        <v>236</v>
      </c>
      <c r="E13" s="10"/>
      <c r="F13" s="10"/>
      <c r="G13" s="10"/>
      <c r="H13" s="10"/>
      <c r="I13" s="10"/>
      <c r="J13" s="10"/>
    </row>
    <row r="14" spans="1:10" ht="14.25" x14ac:dyDescent="0.25">
      <c r="A14" s="5" t="s">
        <v>235</v>
      </c>
      <c r="B14" s="6" t="s">
        <v>14</v>
      </c>
      <c r="C14" s="7" t="s">
        <v>144</v>
      </c>
      <c r="D14" s="17" t="s">
        <v>239</v>
      </c>
      <c r="E14" s="8">
        <v>30</v>
      </c>
      <c r="F14" s="8">
        <v>52</v>
      </c>
      <c r="G14" s="9">
        <f>ROUND(E14*F14,2)</f>
        <v>1560</v>
      </c>
      <c r="H14" s="8">
        <v>15</v>
      </c>
      <c r="I14" s="8">
        <v>52</v>
      </c>
      <c r="J14" s="9">
        <f>ROUND(H14*I14,2)</f>
        <v>780</v>
      </c>
    </row>
    <row r="15" spans="1:10" ht="56.25" x14ac:dyDescent="0.25">
      <c r="A15" s="10"/>
      <c r="B15" s="10"/>
      <c r="C15" s="10"/>
      <c r="D15" s="22" t="s">
        <v>240</v>
      </c>
      <c r="E15" s="10"/>
      <c r="F15" s="10"/>
      <c r="G15" s="10"/>
      <c r="H15" s="10"/>
      <c r="I15" s="10"/>
      <c r="J15" s="10"/>
    </row>
    <row r="16" spans="1:10" ht="14.25" x14ac:dyDescent="0.25">
      <c r="A16" s="10"/>
      <c r="B16" s="10"/>
      <c r="C16" s="10"/>
      <c r="D16" s="18" t="s">
        <v>18</v>
      </c>
      <c r="E16" s="8">
        <v>1</v>
      </c>
      <c r="F16" s="8">
        <f>SUM(G6:G15)</f>
        <v>20734</v>
      </c>
      <c r="G16" s="11">
        <f>ROUND(E16*F16,2)</f>
        <v>20734</v>
      </c>
      <c r="H16" s="8">
        <v>1</v>
      </c>
      <c r="I16" s="8">
        <f>SUM(J6:J15)</f>
        <v>10605.8</v>
      </c>
      <c r="J16" s="11">
        <f>ROUND(H16*I16,2)</f>
        <v>10605.8</v>
      </c>
    </row>
    <row r="17" spans="1:10" ht="1.1499999999999999" customHeight="1" x14ac:dyDescent="0.25">
      <c r="A17" s="12"/>
      <c r="B17" s="12"/>
      <c r="C17" s="12"/>
      <c r="D17" s="19"/>
      <c r="E17" s="12"/>
      <c r="F17" s="12"/>
      <c r="G17" s="12"/>
      <c r="H17" s="12"/>
      <c r="I17" s="12"/>
      <c r="J17" s="12"/>
    </row>
    <row r="18" spans="1:10" x14ac:dyDescent="0.25">
      <c r="A18" s="23" t="s">
        <v>19</v>
      </c>
      <c r="B18" s="23" t="s">
        <v>9</v>
      </c>
      <c r="C18" s="23" t="s">
        <v>10</v>
      </c>
      <c r="D18" s="24" t="s">
        <v>20</v>
      </c>
      <c r="E18" s="25">
        <f t="shared" ref="E18:J18" si="2">E41</f>
        <v>1</v>
      </c>
      <c r="F18" s="25">
        <f t="shared" si="2"/>
        <v>12642.75</v>
      </c>
      <c r="G18" s="25">
        <f t="shared" si="2"/>
        <v>12642.75</v>
      </c>
      <c r="H18" s="25">
        <f t="shared" si="2"/>
        <v>1</v>
      </c>
      <c r="I18" s="25">
        <f t="shared" si="2"/>
        <v>10136.450000000001</v>
      </c>
      <c r="J18" s="25">
        <f t="shared" si="2"/>
        <v>10136.450000000001</v>
      </c>
    </row>
    <row r="19" spans="1:10" x14ac:dyDescent="0.25">
      <c r="A19" s="13" t="s">
        <v>21</v>
      </c>
      <c r="B19" s="13" t="s">
        <v>9</v>
      </c>
      <c r="C19" s="13" t="s">
        <v>10</v>
      </c>
      <c r="D19" s="20" t="s">
        <v>22</v>
      </c>
      <c r="E19" s="14">
        <f t="shared" ref="E19:J19" si="3">E26</f>
        <v>1</v>
      </c>
      <c r="F19" s="14">
        <f t="shared" si="3"/>
        <v>1142.0999999999999</v>
      </c>
      <c r="G19" s="14">
        <f t="shared" si="3"/>
        <v>1142.0999999999999</v>
      </c>
      <c r="H19" s="14">
        <f t="shared" si="3"/>
        <v>1</v>
      </c>
      <c r="I19" s="14">
        <f t="shared" si="3"/>
        <v>889.1</v>
      </c>
      <c r="J19" s="14">
        <f t="shared" si="3"/>
        <v>889.1</v>
      </c>
    </row>
    <row r="20" spans="1:10" ht="14.25" x14ac:dyDescent="0.25">
      <c r="A20" s="5" t="s">
        <v>23</v>
      </c>
      <c r="B20" s="6" t="s">
        <v>14</v>
      </c>
      <c r="C20" s="7" t="s">
        <v>24</v>
      </c>
      <c r="D20" s="17" t="s">
        <v>25</v>
      </c>
      <c r="E20" s="8">
        <v>20</v>
      </c>
      <c r="F20" s="8">
        <v>21.25</v>
      </c>
      <c r="G20" s="9">
        <f>ROUND(E20*F20,2)</f>
        <v>425</v>
      </c>
      <c r="H20" s="8">
        <v>15</v>
      </c>
      <c r="I20" s="8">
        <v>21.25</v>
      </c>
      <c r="J20" s="9">
        <f>ROUND(H20*I20,2)</f>
        <v>318.75</v>
      </c>
    </row>
    <row r="21" spans="1:10" ht="22.5" x14ac:dyDescent="0.25">
      <c r="A21" s="10"/>
      <c r="B21" s="10"/>
      <c r="C21" s="10"/>
      <c r="D21" s="17" t="s">
        <v>26</v>
      </c>
      <c r="E21" s="10"/>
      <c r="F21" s="10"/>
      <c r="G21" s="10"/>
      <c r="H21" s="10"/>
      <c r="I21" s="10"/>
      <c r="J21" s="10"/>
    </row>
    <row r="22" spans="1:10" x14ac:dyDescent="0.25">
      <c r="A22" s="5" t="s">
        <v>27</v>
      </c>
      <c r="B22" s="6" t="s">
        <v>14</v>
      </c>
      <c r="C22" s="7" t="s">
        <v>28</v>
      </c>
      <c r="D22" s="17" t="s">
        <v>29</v>
      </c>
      <c r="E22" s="8">
        <v>20</v>
      </c>
      <c r="F22" s="8">
        <v>29.35</v>
      </c>
      <c r="G22" s="9">
        <f>ROUND(E22*F22,2)</f>
        <v>587</v>
      </c>
      <c r="H22" s="8">
        <v>15</v>
      </c>
      <c r="I22" s="8">
        <v>29.35</v>
      </c>
      <c r="J22" s="9">
        <f>ROUND(H22*I22,2)</f>
        <v>440.25</v>
      </c>
    </row>
    <row r="23" spans="1:10" ht="33.75" x14ac:dyDescent="0.25">
      <c r="A23" s="10"/>
      <c r="B23" s="10"/>
      <c r="C23" s="10"/>
      <c r="D23" s="17" t="s">
        <v>30</v>
      </c>
      <c r="E23" s="10"/>
      <c r="F23" s="10"/>
      <c r="G23" s="10"/>
      <c r="H23" s="10"/>
      <c r="I23" s="10"/>
      <c r="J23" s="10"/>
    </row>
    <row r="24" spans="1:10" ht="14.25" x14ac:dyDescent="0.25">
      <c r="A24" s="5" t="s">
        <v>207</v>
      </c>
      <c r="B24" s="6" t="s">
        <v>14</v>
      </c>
      <c r="C24" s="7" t="s">
        <v>24</v>
      </c>
      <c r="D24" s="17" t="s">
        <v>208</v>
      </c>
      <c r="E24" s="8">
        <v>10</v>
      </c>
      <c r="F24" s="8">
        <v>13.01</v>
      </c>
      <c r="G24" s="9">
        <f>ROUND(E24*F24,2)</f>
        <v>130.1</v>
      </c>
      <c r="H24" s="8">
        <v>10</v>
      </c>
      <c r="I24" s="8">
        <v>13.01</v>
      </c>
      <c r="J24" s="9">
        <f>ROUND(H24*I24,2)</f>
        <v>130.1</v>
      </c>
    </row>
    <row r="25" spans="1:10" ht="22.5" x14ac:dyDescent="0.25">
      <c r="A25" s="10"/>
      <c r="B25" s="10"/>
      <c r="C25" s="10"/>
      <c r="D25" s="17" t="s">
        <v>26</v>
      </c>
      <c r="E25" s="10"/>
      <c r="F25" s="10"/>
      <c r="G25" s="10"/>
      <c r="H25" s="10"/>
      <c r="I25" s="10"/>
      <c r="J25" s="10"/>
    </row>
    <row r="26" spans="1:10" ht="14.25" x14ac:dyDescent="0.25">
      <c r="A26" s="10"/>
      <c r="B26" s="10"/>
      <c r="C26" s="10"/>
      <c r="D26" s="18" t="s">
        <v>31</v>
      </c>
      <c r="E26" s="8">
        <v>1</v>
      </c>
      <c r="F26" s="8">
        <f>SUM(G20:G25)</f>
        <v>1142.0999999999999</v>
      </c>
      <c r="G26" s="11">
        <f>ROUND(E26*F26,2)</f>
        <v>1142.0999999999999</v>
      </c>
      <c r="H26" s="8">
        <v>1</v>
      </c>
      <c r="I26" s="8">
        <f>SUM(J20:J25)</f>
        <v>889.1</v>
      </c>
      <c r="J26" s="11">
        <f>ROUND(H26*I26,2)</f>
        <v>889.1</v>
      </c>
    </row>
    <row r="27" spans="1:10" ht="1.1499999999999999" customHeight="1" x14ac:dyDescent="0.25">
      <c r="A27" s="12"/>
      <c r="B27" s="12"/>
      <c r="C27" s="12"/>
      <c r="D27" s="19"/>
      <c r="E27" s="12"/>
      <c r="F27" s="12"/>
      <c r="G27" s="12"/>
      <c r="H27" s="12"/>
      <c r="I27" s="12"/>
      <c r="J27" s="12"/>
    </row>
    <row r="28" spans="1:10" x14ac:dyDescent="0.25">
      <c r="A28" s="13" t="s">
        <v>209</v>
      </c>
      <c r="B28" s="13" t="s">
        <v>9</v>
      </c>
      <c r="C28" s="13" t="s">
        <v>10</v>
      </c>
      <c r="D28" s="20" t="s">
        <v>32</v>
      </c>
      <c r="E28" s="14">
        <f t="shared" ref="E28:J28" si="4">E39</f>
        <v>1</v>
      </c>
      <c r="F28" s="14">
        <f t="shared" si="4"/>
        <v>11500.65</v>
      </c>
      <c r="G28" s="14">
        <f t="shared" si="4"/>
        <v>11500.65</v>
      </c>
      <c r="H28" s="14">
        <f t="shared" si="4"/>
        <v>1</v>
      </c>
      <c r="I28" s="14">
        <f t="shared" si="4"/>
        <v>9247.35</v>
      </c>
      <c r="J28" s="14">
        <f t="shared" si="4"/>
        <v>9247.35</v>
      </c>
    </row>
    <row r="29" spans="1:10" ht="14.25" x14ac:dyDescent="0.25">
      <c r="A29" s="5" t="s">
        <v>210</v>
      </c>
      <c r="B29" s="7" t="s">
        <v>14</v>
      </c>
      <c r="C29" s="7" t="s">
        <v>15</v>
      </c>
      <c r="D29" s="17" t="s">
        <v>33</v>
      </c>
      <c r="E29" s="8">
        <v>25</v>
      </c>
      <c r="F29" s="8">
        <v>3.37</v>
      </c>
      <c r="G29" s="9">
        <f>ROUND(E29*F29,2)</f>
        <v>84.25</v>
      </c>
      <c r="H29" s="8">
        <v>25</v>
      </c>
      <c r="I29" s="8">
        <v>3.37</v>
      </c>
      <c r="J29" s="9">
        <f>ROUND(H29*I29,2)</f>
        <v>84.25</v>
      </c>
    </row>
    <row r="30" spans="1:10" ht="14.25" x14ac:dyDescent="0.25">
      <c r="A30" s="10"/>
      <c r="B30" s="10"/>
      <c r="C30" s="10"/>
      <c r="D30" s="17" t="s">
        <v>34</v>
      </c>
      <c r="E30" s="10"/>
      <c r="F30" s="10"/>
      <c r="G30" s="10"/>
      <c r="H30" s="10"/>
      <c r="I30" s="10"/>
      <c r="J30" s="10"/>
    </row>
    <row r="31" spans="1:10" ht="14.25" x14ac:dyDescent="0.25">
      <c r="A31" s="5" t="s">
        <v>211</v>
      </c>
      <c r="B31" s="7" t="s">
        <v>14</v>
      </c>
      <c r="C31" s="7" t="s">
        <v>24</v>
      </c>
      <c r="D31" s="17" t="s">
        <v>35</v>
      </c>
      <c r="E31" s="8">
        <v>100</v>
      </c>
      <c r="F31" s="8">
        <v>18.95</v>
      </c>
      <c r="G31" s="9">
        <f>ROUND(E31*F31,2)</f>
        <v>1895</v>
      </c>
      <c r="H31" s="8">
        <v>80</v>
      </c>
      <c r="I31" s="8">
        <v>18.95</v>
      </c>
      <c r="J31" s="9">
        <f>ROUND(H31*I31,2)</f>
        <v>1516</v>
      </c>
    </row>
    <row r="32" spans="1:10" ht="33.75" x14ac:dyDescent="0.25">
      <c r="A32" s="10"/>
      <c r="B32" s="10"/>
      <c r="C32" s="10"/>
      <c r="D32" s="17" t="s">
        <v>36</v>
      </c>
      <c r="E32" s="10"/>
      <c r="F32" s="10"/>
      <c r="G32" s="10"/>
      <c r="H32" s="10"/>
      <c r="I32" s="10"/>
      <c r="J32" s="10"/>
    </row>
    <row r="33" spans="1:10" ht="14.25" x14ac:dyDescent="0.25">
      <c r="A33" s="5" t="s">
        <v>212</v>
      </c>
      <c r="B33" s="7" t="s">
        <v>14</v>
      </c>
      <c r="C33" s="7" t="s">
        <v>24</v>
      </c>
      <c r="D33" s="17" t="s">
        <v>37</v>
      </c>
      <c r="E33" s="8">
        <v>60</v>
      </c>
      <c r="F33" s="8">
        <v>14.99</v>
      </c>
      <c r="G33" s="9">
        <f>ROUND(E33*F33,2)</f>
        <v>899.4</v>
      </c>
      <c r="H33" s="8">
        <v>50</v>
      </c>
      <c r="I33" s="8">
        <v>14.99</v>
      </c>
      <c r="J33" s="9">
        <f>ROUND(H33*I33,2)</f>
        <v>749.5</v>
      </c>
    </row>
    <row r="34" spans="1:10" ht="45" x14ac:dyDescent="0.25">
      <c r="A34" s="10"/>
      <c r="B34" s="10"/>
      <c r="C34" s="10"/>
      <c r="D34" s="17" t="s">
        <v>38</v>
      </c>
      <c r="E34" s="10"/>
      <c r="F34" s="10"/>
      <c r="G34" s="10"/>
      <c r="H34" s="10"/>
      <c r="I34" s="10"/>
      <c r="J34" s="10"/>
    </row>
    <row r="35" spans="1:10" ht="14.25" x14ac:dyDescent="0.25">
      <c r="A35" s="5" t="s">
        <v>214</v>
      </c>
      <c r="B35" s="7" t="s">
        <v>14</v>
      </c>
      <c r="C35" s="7" t="s">
        <v>247</v>
      </c>
      <c r="D35" s="17" t="s">
        <v>245</v>
      </c>
      <c r="E35" s="8">
        <v>50</v>
      </c>
      <c r="F35" s="8">
        <v>138.96</v>
      </c>
      <c r="G35" s="9">
        <f>ROUND(E35*F35,2)</f>
        <v>6948</v>
      </c>
      <c r="H35" s="8">
        <v>40</v>
      </c>
      <c r="I35" s="8">
        <v>138.96</v>
      </c>
      <c r="J35" s="9">
        <f>ROUND(H35*I35,2)</f>
        <v>5558.4</v>
      </c>
    </row>
    <row r="36" spans="1:10" ht="33.75" x14ac:dyDescent="0.25">
      <c r="A36" s="10"/>
      <c r="B36" s="10"/>
      <c r="C36" s="10"/>
      <c r="D36" s="17" t="s">
        <v>246</v>
      </c>
      <c r="E36" s="10"/>
      <c r="F36" s="10"/>
      <c r="G36" s="10"/>
      <c r="H36" s="10"/>
      <c r="I36" s="10"/>
      <c r="J36" s="10"/>
    </row>
    <row r="37" spans="1:10" x14ac:dyDescent="0.25">
      <c r="A37" s="5" t="s">
        <v>243</v>
      </c>
      <c r="B37" s="7" t="s">
        <v>14</v>
      </c>
      <c r="C37" s="7" t="s">
        <v>24</v>
      </c>
      <c r="D37" s="17" t="s">
        <v>215</v>
      </c>
      <c r="E37" s="8">
        <v>100</v>
      </c>
      <c r="F37" s="8">
        <v>16.739999999999998</v>
      </c>
      <c r="G37" s="9">
        <f>ROUND(E37*F37,2)</f>
        <v>1674</v>
      </c>
      <c r="H37" s="8">
        <v>80</v>
      </c>
      <c r="I37" s="8">
        <v>16.739999999999998</v>
      </c>
      <c r="J37" s="9">
        <f>ROUND(H37*I37,2)</f>
        <v>1339.2</v>
      </c>
    </row>
    <row r="38" spans="1:10" ht="45" x14ac:dyDescent="0.25">
      <c r="A38" s="10"/>
      <c r="B38" s="10"/>
      <c r="C38" s="10"/>
      <c r="D38" s="22" t="s">
        <v>244</v>
      </c>
      <c r="E38" s="10"/>
      <c r="F38" s="10"/>
      <c r="G38" s="10"/>
      <c r="H38" s="10"/>
      <c r="I38" s="10"/>
      <c r="J38" s="10"/>
    </row>
    <row r="39" spans="1:10" ht="14.25" x14ac:dyDescent="0.25">
      <c r="A39" s="10"/>
      <c r="B39" s="10"/>
      <c r="C39" s="10"/>
      <c r="D39" s="18" t="s">
        <v>213</v>
      </c>
      <c r="E39" s="8">
        <v>1</v>
      </c>
      <c r="F39" s="8">
        <f>SUM(G29:G38)</f>
        <v>11500.65</v>
      </c>
      <c r="G39" s="11">
        <f>ROUND(E39*F39,2)</f>
        <v>11500.65</v>
      </c>
      <c r="H39" s="8">
        <v>1</v>
      </c>
      <c r="I39" s="8">
        <f>SUM(J29:J38)</f>
        <v>9247.35</v>
      </c>
      <c r="J39" s="11">
        <f>ROUND(H39*I39,2)</f>
        <v>9247.35</v>
      </c>
    </row>
    <row r="40" spans="1:10" ht="1.1499999999999999" customHeight="1" x14ac:dyDescent="0.25">
      <c r="A40" s="12"/>
      <c r="B40" s="12"/>
      <c r="C40" s="12"/>
      <c r="D40" s="19"/>
      <c r="E40" s="12"/>
      <c r="F40" s="12"/>
      <c r="G40" s="12"/>
      <c r="H40" s="12"/>
      <c r="I40" s="12"/>
      <c r="J40" s="12"/>
    </row>
    <row r="41" spans="1:10" ht="14.25" x14ac:dyDescent="0.25">
      <c r="A41" s="10"/>
      <c r="B41" s="10"/>
      <c r="C41" s="10"/>
      <c r="D41" s="18" t="s">
        <v>39</v>
      </c>
      <c r="E41" s="8">
        <v>1</v>
      </c>
      <c r="F41" s="11">
        <f>G19+G28</f>
        <v>12642.75</v>
      </c>
      <c r="G41" s="11">
        <f>ROUND(E41*F41,2)</f>
        <v>12642.75</v>
      </c>
      <c r="H41" s="8">
        <v>1</v>
      </c>
      <c r="I41" s="11">
        <f>J19+J28</f>
        <v>10136.450000000001</v>
      </c>
      <c r="J41" s="11">
        <f>ROUND(H41*I41,2)</f>
        <v>10136.450000000001</v>
      </c>
    </row>
    <row r="42" spans="1:10" ht="1.1499999999999999" customHeight="1" x14ac:dyDescent="0.25">
      <c r="A42" s="12"/>
      <c r="B42" s="12"/>
      <c r="C42" s="12"/>
      <c r="D42" s="19"/>
      <c r="E42" s="12"/>
      <c r="F42" s="12"/>
      <c r="G42" s="12"/>
      <c r="H42" s="12"/>
      <c r="I42" s="12"/>
      <c r="J42" s="12"/>
    </row>
    <row r="43" spans="1:10" x14ac:dyDescent="0.25">
      <c r="A43" s="23" t="s">
        <v>40</v>
      </c>
      <c r="B43" s="23" t="s">
        <v>9</v>
      </c>
      <c r="C43" s="23" t="s">
        <v>10</v>
      </c>
      <c r="D43" s="24" t="s">
        <v>41</v>
      </c>
      <c r="E43" s="25">
        <f t="shared" ref="E43:J43" si="5">E77</f>
        <v>1</v>
      </c>
      <c r="F43" s="25">
        <f t="shared" si="5"/>
        <v>25401</v>
      </c>
      <c r="G43" s="25">
        <f t="shared" si="5"/>
        <v>25401</v>
      </c>
      <c r="H43" s="25">
        <f t="shared" si="5"/>
        <v>1</v>
      </c>
      <c r="I43" s="25">
        <f t="shared" si="5"/>
        <v>22081.3</v>
      </c>
      <c r="J43" s="25">
        <f t="shared" si="5"/>
        <v>22081.3</v>
      </c>
    </row>
    <row r="44" spans="1:10" x14ac:dyDescent="0.25">
      <c r="A44" s="13" t="s">
        <v>42</v>
      </c>
      <c r="B44" s="13" t="s">
        <v>9</v>
      </c>
      <c r="C44" s="13" t="s">
        <v>10</v>
      </c>
      <c r="D44" s="20" t="s">
        <v>43</v>
      </c>
      <c r="E44" s="14">
        <f t="shared" ref="E44:J44" si="6">E51</f>
        <v>1</v>
      </c>
      <c r="F44" s="14">
        <f t="shared" si="6"/>
        <v>7265</v>
      </c>
      <c r="G44" s="14">
        <f t="shared" si="6"/>
        <v>7265</v>
      </c>
      <c r="H44" s="14">
        <f t="shared" si="6"/>
        <v>1</v>
      </c>
      <c r="I44" s="14">
        <f t="shared" si="6"/>
        <v>3945.3</v>
      </c>
      <c r="J44" s="14">
        <f t="shared" si="6"/>
        <v>3945.3</v>
      </c>
    </row>
    <row r="45" spans="1:10" ht="14.25" x14ac:dyDescent="0.25">
      <c r="A45" s="5" t="s">
        <v>44</v>
      </c>
      <c r="B45" s="6" t="s">
        <v>14</v>
      </c>
      <c r="C45" s="7" t="s">
        <v>24</v>
      </c>
      <c r="D45" s="17" t="s">
        <v>45</v>
      </c>
      <c r="E45" s="8">
        <v>50</v>
      </c>
      <c r="F45" s="8">
        <v>43.87</v>
      </c>
      <c r="G45" s="9">
        <f>ROUND(E45*F45,2)</f>
        <v>2193.5</v>
      </c>
      <c r="H45" s="8">
        <v>25</v>
      </c>
      <c r="I45" s="8">
        <v>43.87</v>
      </c>
      <c r="J45" s="9">
        <f>ROUND(H45*I45,2)</f>
        <v>1096.75</v>
      </c>
    </row>
    <row r="46" spans="1:10" ht="45" x14ac:dyDescent="0.25">
      <c r="A46" s="10"/>
      <c r="B46" s="10"/>
      <c r="C46" s="10"/>
      <c r="D46" s="17" t="s">
        <v>46</v>
      </c>
      <c r="E46" s="10"/>
      <c r="F46" s="10"/>
      <c r="G46" s="10"/>
      <c r="H46" s="10"/>
      <c r="I46" s="10"/>
      <c r="J46" s="10"/>
    </row>
    <row r="47" spans="1:10" ht="14.25" x14ac:dyDescent="0.25">
      <c r="A47" s="5" t="s">
        <v>47</v>
      </c>
      <c r="B47" s="6" t="s">
        <v>14</v>
      </c>
      <c r="C47" s="7" t="s">
        <v>24</v>
      </c>
      <c r="D47" s="17" t="s">
        <v>48</v>
      </c>
      <c r="E47" s="8">
        <v>50</v>
      </c>
      <c r="F47" s="8">
        <v>38.869999999999997</v>
      </c>
      <c r="G47" s="9">
        <f>ROUND(E47*F47,2)</f>
        <v>1943.5</v>
      </c>
      <c r="H47" s="8">
        <v>25</v>
      </c>
      <c r="I47" s="8">
        <v>38.869999999999997</v>
      </c>
      <c r="J47" s="9">
        <f>ROUND(H47*I47,2)</f>
        <v>971.75</v>
      </c>
    </row>
    <row r="48" spans="1:10" ht="56.25" x14ac:dyDescent="0.25">
      <c r="A48" s="10"/>
      <c r="B48" s="10"/>
      <c r="C48" s="10"/>
      <c r="D48" s="17" t="s">
        <v>49</v>
      </c>
      <c r="E48" s="10"/>
      <c r="F48" s="10"/>
      <c r="G48" s="10"/>
      <c r="H48" s="10"/>
      <c r="I48" s="10"/>
      <c r="J48" s="10"/>
    </row>
    <row r="49" spans="1:10" x14ac:dyDescent="0.25">
      <c r="A49" s="5" t="s">
        <v>50</v>
      </c>
      <c r="B49" s="6" t="s">
        <v>14</v>
      </c>
      <c r="C49" s="7" t="s">
        <v>15</v>
      </c>
      <c r="D49" s="17" t="s">
        <v>51</v>
      </c>
      <c r="E49" s="8">
        <v>50</v>
      </c>
      <c r="F49" s="8">
        <v>62.56</v>
      </c>
      <c r="G49" s="9">
        <f>ROUND(E49*F49,2)</f>
        <v>3128</v>
      </c>
      <c r="H49" s="8">
        <v>30</v>
      </c>
      <c r="I49" s="8">
        <v>62.56</v>
      </c>
      <c r="J49" s="9">
        <f>ROUND(H49*I49,2)</f>
        <v>1876.8</v>
      </c>
    </row>
    <row r="50" spans="1:10" ht="67.5" x14ac:dyDescent="0.25">
      <c r="A50" s="10"/>
      <c r="B50" s="10"/>
      <c r="C50" s="10"/>
      <c r="D50" s="17" t="s">
        <v>52</v>
      </c>
      <c r="E50" s="10"/>
      <c r="F50" s="10"/>
      <c r="G50" s="10"/>
      <c r="H50" s="10"/>
      <c r="I50" s="10"/>
      <c r="J50" s="10"/>
    </row>
    <row r="51" spans="1:10" ht="14.25" x14ac:dyDescent="0.25">
      <c r="A51" s="10"/>
      <c r="B51" s="10"/>
      <c r="C51" s="10"/>
      <c r="D51" s="18" t="s">
        <v>53</v>
      </c>
      <c r="E51" s="8">
        <v>1</v>
      </c>
      <c r="F51" s="8">
        <f>SUM(G45:G49)</f>
        <v>7265</v>
      </c>
      <c r="G51" s="11">
        <f>ROUND(E51*F51,2)</f>
        <v>7265</v>
      </c>
      <c r="H51" s="8">
        <v>1</v>
      </c>
      <c r="I51" s="8">
        <f>SUM(J45:J49)</f>
        <v>3945.3</v>
      </c>
      <c r="J51" s="11">
        <f>ROUND(H51*I51,2)</f>
        <v>3945.3</v>
      </c>
    </row>
    <row r="52" spans="1:10" ht="1.1499999999999999" customHeight="1" x14ac:dyDescent="0.25">
      <c r="A52" s="12"/>
      <c r="B52" s="12"/>
      <c r="C52" s="12"/>
      <c r="D52" s="19"/>
      <c r="E52" s="12"/>
      <c r="F52" s="12"/>
      <c r="G52" s="12"/>
      <c r="H52" s="12"/>
      <c r="I52" s="12"/>
      <c r="J52" s="12"/>
    </row>
    <row r="53" spans="1:10" x14ac:dyDescent="0.25">
      <c r="A53" s="13" t="s">
        <v>54</v>
      </c>
      <c r="B53" s="13" t="s">
        <v>9</v>
      </c>
      <c r="C53" s="13" t="s">
        <v>10</v>
      </c>
      <c r="D53" s="20" t="s">
        <v>307</v>
      </c>
      <c r="E53" s="14">
        <f t="shared" ref="E53:J53" si="7">E66</f>
        <v>1</v>
      </c>
      <c r="F53" s="14">
        <f t="shared" si="7"/>
        <v>16209.1</v>
      </c>
      <c r="G53" s="14">
        <f t="shared" si="7"/>
        <v>16209.1</v>
      </c>
      <c r="H53" s="14">
        <f t="shared" si="7"/>
        <v>1</v>
      </c>
      <c r="I53" s="14">
        <f t="shared" si="7"/>
        <v>16209.1</v>
      </c>
      <c r="J53" s="14">
        <f t="shared" si="7"/>
        <v>16209.1</v>
      </c>
    </row>
    <row r="54" spans="1:10" ht="14.25" x14ac:dyDescent="0.25">
      <c r="A54" s="5" t="s">
        <v>55</v>
      </c>
      <c r="B54" s="6" t="s">
        <v>14</v>
      </c>
      <c r="C54" s="7" t="s">
        <v>24</v>
      </c>
      <c r="D54" s="17" t="s">
        <v>56</v>
      </c>
      <c r="E54" s="8">
        <v>100</v>
      </c>
      <c r="F54" s="8">
        <v>40.42</v>
      </c>
      <c r="G54" s="9">
        <f>ROUND(E54*F54,2)</f>
        <v>4042</v>
      </c>
      <c r="H54" s="8">
        <v>100</v>
      </c>
      <c r="I54" s="8">
        <v>40.42</v>
      </c>
      <c r="J54" s="9">
        <f>ROUND(H54*I54,2)</f>
        <v>4042</v>
      </c>
    </row>
    <row r="55" spans="1:10" ht="90" x14ac:dyDescent="0.25">
      <c r="A55" s="10"/>
      <c r="B55" s="10"/>
      <c r="C55" s="10"/>
      <c r="D55" s="17" t="s">
        <v>57</v>
      </c>
      <c r="E55" s="10"/>
      <c r="F55" s="10"/>
      <c r="G55" s="10"/>
      <c r="H55" s="10"/>
      <c r="I55" s="10"/>
      <c r="J55" s="10"/>
    </row>
    <row r="56" spans="1:10" ht="14.25" x14ac:dyDescent="0.25">
      <c r="A56" s="5" t="s">
        <v>58</v>
      </c>
      <c r="B56" s="7" t="s">
        <v>14</v>
      </c>
      <c r="C56" s="7" t="s">
        <v>24</v>
      </c>
      <c r="D56" s="17" t="s">
        <v>59</v>
      </c>
      <c r="E56" s="8">
        <v>80</v>
      </c>
      <c r="F56" s="8">
        <v>43.92</v>
      </c>
      <c r="G56" s="9">
        <f>ROUND(E56*F56,2)</f>
        <v>3513.6</v>
      </c>
      <c r="H56" s="8">
        <v>80</v>
      </c>
      <c r="I56" s="8">
        <v>43.92</v>
      </c>
      <c r="J56" s="9">
        <f>ROUND(H56*I56,2)</f>
        <v>3513.6</v>
      </c>
    </row>
    <row r="57" spans="1:10" ht="371.25" x14ac:dyDescent="0.25">
      <c r="A57" s="10"/>
      <c r="B57" s="10"/>
      <c r="C57" s="10"/>
      <c r="D57" s="17" t="s">
        <v>60</v>
      </c>
      <c r="E57" s="10"/>
      <c r="F57" s="10"/>
      <c r="G57" s="10"/>
      <c r="H57" s="10"/>
      <c r="I57" s="10"/>
      <c r="J57" s="10"/>
    </row>
    <row r="58" spans="1:10" ht="14.25" x14ac:dyDescent="0.25">
      <c r="A58" s="5" t="s">
        <v>61</v>
      </c>
      <c r="B58" s="7" t="s">
        <v>14</v>
      </c>
      <c r="C58" s="7" t="s">
        <v>24</v>
      </c>
      <c r="D58" s="17" t="s">
        <v>62</v>
      </c>
      <c r="E58" s="8">
        <v>30</v>
      </c>
      <c r="F58" s="8">
        <v>42.48</v>
      </c>
      <c r="G58" s="9">
        <f>ROUND(E58*F58,2)</f>
        <v>1274.4000000000001</v>
      </c>
      <c r="H58" s="8">
        <v>30</v>
      </c>
      <c r="I58" s="8">
        <v>42.48</v>
      </c>
      <c r="J58" s="9">
        <f>ROUND(H58*I58,2)</f>
        <v>1274.4000000000001</v>
      </c>
    </row>
    <row r="59" spans="1:10" ht="90" x14ac:dyDescent="0.25">
      <c r="A59" s="10"/>
      <c r="B59" s="10"/>
      <c r="C59" s="10"/>
      <c r="D59" s="17" t="s">
        <v>63</v>
      </c>
      <c r="E59" s="10"/>
      <c r="F59" s="10"/>
      <c r="G59" s="10"/>
      <c r="H59" s="10"/>
      <c r="I59" s="10"/>
      <c r="J59" s="10"/>
    </row>
    <row r="60" spans="1:10" ht="14.25" x14ac:dyDescent="0.25">
      <c r="A60" s="5" t="s">
        <v>64</v>
      </c>
      <c r="B60" s="7" t="s">
        <v>14</v>
      </c>
      <c r="C60" s="7" t="s">
        <v>24</v>
      </c>
      <c r="D60" s="17" t="s">
        <v>65</v>
      </c>
      <c r="E60" s="8">
        <v>20</v>
      </c>
      <c r="F60" s="8">
        <v>27.49</v>
      </c>
      <c r="G60" s="9">
        <f>ROUND(E60*F60,2)</f>
        <v>549.79999999999995</v>
      </c>
      <c r="H60" s="8">
        <v>20</v>
      </c>
      <c r="I60" s="8">
        <v>27.49</v>
      </c>
      <c r="J60" s="9">
        <f>ROUND(H60*I60,2)</f>
        <v>549.79999999999995</v>
      </c>
    </row>
    <row r="61" spans="1:10" ht="67.5" x14ac:dyDescent="0.25">
      <c r="A61" s="10"/>
      <c r="B61" s="10"/>
      <c r="C61" s="10"/>
      <c r="D61" s="17" t="s">
        <v>66</v>
      </c>
      <c r="E61" s="10"/>
      <c r="F61" s="10"/>
      <c r="G61" s="10"/>
      <c r="H61" s="10"/>
      <c r="I61" s="10"/>
      <c r="J61" s="10"/>
    </row>
    <row r="62" spans="1:10" ht="14.25" x14ac:dyDescent="0.25">
      <c r="A62" s="5" t="s">
        <v>67</v>
      </c>
      <c r="B62" s="7" t="s">
        <v>14</v>
      </c>
      <c r="C62" s="7" t="s">
        <v>24</v>
      </c>
      <c r="D62" s="17" t="s">
        <v>68</v>
      </c>
      <c r="E62" s="8">
        <v>20</v>
      </c>
      <c r="F62" s="8">
        <v>37.49</v>
      </c>
      <c r="G62" s="9">
        <f>ROUND(E62*F62,2)</f>
        <v>749.8</v>
      </c>
      <c r="H62" s="8">
        <v>20</v>
      </c>
      <c r="I62" s="8">
        <v>37.49</v>
      </c>
      <c r="J62" s="9">
        <f>ROUND(H62*I62,2)</f>
        <v>749.8</v>
      </c>
    </row>
    <row r="63" spans="1:10" ht="101.25" x14ac:dyDescent="0.25">
      <c r="A63" s="10"/>
      <c r="B63" s="10"/>
      <c r="C63" s="10"/>
      <c r="D63" s="17" t="s">
        <v>69</v>
      </c>
      <c r="E63" s="10"/>
      <c r="F63" s="10"/>
      <c r="G63" s="10"/>
      <c r="H63" s="10"/>
      <c r="I63" s="10"/>
      <c r="J63" s="10"/>
    </row>
    <row r="64" spans="1:10" ht="14.25" x14ac:dyDescent="0.25">
      <c r="A64" s="5" t="s">
        <v>308</v>
      </c>
      <c r="B64" s="7" t="s">
        <v>14</v>
      </c>
      <c r="C64" s="7" t="s">
        <v>24</v>
      </c>
      <c r="D64" s="17" t="s">
        <v>310</v>
      </c>
      <c r="E64" s="8">
        <v>25</v>
      </c>
      <c r="F64" s="8">
        <v>243.18</v>
      </c>
      <c r="G64" s="9">
        <f>ROUND(E64*F64,2)</f>
        <v>6079.5</v>
      </c>
      <c r="H64" s="8">
        <v>25</v>
      </c>
      <c r="I64" s="8">
        <v>243.18</v>
      </c>
      <c r="J64" s="9">
        <f>ROUND(H64*I64,2)</f>
        <v>6079.5</v>
      </c>
    </row>
    <row r="65" spans="1:10" ht="191.25" x14ac:dyDescent="0.25">
      <c r="A65" s="10"/>
      <c r="B65" s="10"/>
      <c r="C65" s="10"/>
      <c r="D65" s="37" t="s">
        <v>309</v>
      </c>
      <c r="E65" s="10"/>
      <c r="F65" s="10"/>
      <c r="G65" s="10"/>
      <c r="H65" s="10"/>
      <c r="I65" s="10"/>
      <c r="J65" s="10"/>
    </row>
    <row r="66" spans="1:10" ht="14.25" x14ac:dyDescent="0.25">
      <c r="A66" s="10"/>
      <c r="B66" s="10"/>
      <c r="C66" s="10"/>
      <c r="D66" s="18" t="s">
        <v>70</v>
      </c>
      <c r="E66" s="8">
        <v>1</v>
      </c>
      <c r="F66" s="8">
        <f>SUM(G54:G64)</f>
        <v>16209.1</v>
      </c>
      <c r="G66" s="11">
        <f>ROUND(E66*F66,2)</f>
        <v>16209.1</v>
      </c>
      <c r="H66" s="8">
        <v>1</v>
      </c>
      <c r="I66" s="8">
        <f>SUM(J54:J64)</f>
        <v>16209.1</v>
      </c>
      <c r="J66" s="11">
        <f>ROUND(H66*I66,2)</f>
        <v>16209.1</v>
      </c>
    </row>
    <row r="67" spans="1:10" ht="1.1499999999999999" customHeight="1" x14ac:dyDescent="0.25">
      <c r="A67" s="12"/>
      <c r="B67" s="12"/>
      <c r="C67" s="12"/>
      <c r="D67" s="19"/>
      <c r="E67" s="12"/>
      <c r="F67" s="12"/>
      <c r="G67" s="12"/>
      <c r="H67" s="12"/>
      <c r="I67" s="12"/>
      <c r="J67" s="12"/>
    </row>
    <row r="68" spans="1:10" x14ac:dyDescent="0.25">
      <c r="A68" s="13" t="s">
        <v>71</v>
      </c>
      <c r="B68" s="13" t="s">
        <v>9</v>
      </c>
      <c r="C68" s="13" t="s">
        <v>10</v>
      </c>
      <c r="D68" s="20" t="s">
        <v>72</v>
      </c>
      <c r="E68" s="14">
        <f t="shared" ref="E68:J68" si="8">E75</f>
        <v>1</v>
      </c>
      <c r="F68" s="14">
        <f t="shared" si="8"/>
        <v>1926.9</v>
      </c>
      <c r="G68" s="14">
        <f t="shared" si="8"/>
        <v>1926.9</v>
      </c>
      <c r="H68" s="14">
        <f t="shared" si="8"/>
        <v>1</v>
      </c>
      <c r="I68" s="14">
        <f t="shared" si="8"/>
        <v>1926.9</v>
      </c>
      <c r="J68" s="14">
        <f t="shared" si="8"/>
        <v>1926.9</v>
      </c>
    </row>
    <row r="69" spans="1:10" ht="14.25" x14ac:dyDescent="0.25">
      <c r="A69" s="5" t="s">
        <v>73</v>
      </c>
      <c r="B69" s="6" t="s">
        <v>14</v>
      </c>
      <c r="C69" s="7" t="s">
        <v>24</v>
      </c>
      <c r="D69" s="17" t="s">
        <v>74</v>
      </c>
      <c r="E69" s="8">
        <v>15</v>
      </c>
      <c r="F69" s="8">
        <v>46.53</v>
      </c>
      <c r="G69" s="9">
        <f>ROUND(E69*F69,2)</f>
        <v>697.95</v>
      </c>
      <c r="H69" s="8">
        <v>15</v>
      </c>
      <c r="I69" s="8">
        <v>46.53</v>
      </c>
      <c r="J69" s="9">
        <f>ROUND(H69*I69,2)</f>
        <v>697.95</v>
      </c>
    </row>
    <row r="70" spans="1:10" ht="78.75" x14ac:dyDescent="0.25">
      <c r="A70" s="10"/>
      <c r="B70" s="10"/>
      <c r="C70" s="10"/>
      <c r="D70" s="17" t="s">
        <v>75</v>
      </c>
      <c r="E70" s="10"/>
      <c r="F70" s="10"/>
      <c r="G70" s="10"/>
      <c r="H70" s="10"/>
      <c r="I70" s="10"/>
      <c r="J70" s="10"/>
    </row>
    <row r="71" spans="1:10" x14ac:dyDescent="0.25">
      <c r="A71" s="5" t="s">
        <v>76</v>
      </c>
      <c r="B71" s="6" t="s">
        <v>14</v>
      </c>
      <c r="C71" s="7" t="s">
        <v>24</v>
      </c>
      <c r="D71" s="17" t="s">
        <v>77</v>
      </c>
      <c r="E71" s="8">
        <v>15</v>
      </c>
      <c r="F71" s="8">
        <v>41.87</v>
      </c>
      <c r="G71" s="9">
        <f>ROUND(E71*F71,2)</f>
        <v>628.04999999999995</v>
      </c>
      <c r="H71" s="8">
        <v>15</v>
      </c>
      <c r="I71" s="8">
        <v>41.87</v>
      </c>
      <c r="J71" s="9">
        <f>ROUND(H71*I71,2)</f>
        <v>628.04999999999995</v>
      </c>
    </row>
    <row r="72" spans="1:10" ht="45" x14ac:dyDescent="0.25">
      <c r="A72" s="10"/>
      <c r="B72" s="10"/>
      <c r="C72" s="10"/>
      <c r="D72" s="17" t="s">
        <v>78</v>
      </c>
      <c r="E72" s="10"/>
      <c r="F72" s="10"/>
      <c r="G72" s="10"/>
      <c r="H72" s="10"/>
      <c r="I72" s="10"/>
      <c r="J72" s="10"/>
    </row>
    <row r="73" spans="1:10" ht="14.25" x14ac:dyDescent="0.25">
      <c r="A73" s="5" t="s">
        <v>79</v>
      </c>
      <c r="B73" s="6" t="s">
        <v>14</v>
      </c>
      <c r="C73" s="7" t="s">
        <v>28</v>
      </c>
      <c r="D73" s="17" t="s">
        <v>80</v>
      </c>
      <c r="E73" s="8">
        <v>15</v>
      </c>
      <c r="F73" s="8">
        <v>40.06</v>
      </c>
      <c r="G73" s="9">
        <f>ROUND(E73*F73,2)</f>
        <v>600.9</v>
      </c>
      <c r="H73" s="8">
        <v>15</v>
      </c>
      <c r="I73" s="8">
        <v>40.06</v>
      </c>
      <c r="J73" s="9">
        <f>ROUND(H73*I73,2)</f>
        <v>600.9</v>
      </c>
    </row>
    <row r="74" spans="1:10" ht="56.25" x14ac:dyDescent="0.25">
      <c r="A74" s="10"/>
      <c r="B74" s="10"/>
      <c r="C74" s="10"/>
      <c r="D74" s="17" t="s">
        <v>81</v>
      </c>
      <c r="E74" s="10"/>
      <c r="F74" s="10"/>
      <c r="G74" s="10"/>
      <c r="H74" s="10"/>
      <c r="I74" s="10"/>
      <c r="J74" s="10"/>
    </row>
    <row r="75" spans="1:10" ht="14.25" x14ac:dyDescent="0.25">
      <c r="A75" s="10"/>
      <c r="B75" s="10"/>
      <c r="C75" s="10"/>
      <c r="D75" s="18" t="s">
        <v>82</v>
      </c>
      <c r="E75" s="8">
        <v>1</v>
      </c>
      <c r="F75" s="8">
        <f>SUM(G69:G74)</f>
        <v>1926.9</v>
      </c>
      <c r="G75" s="11">
        <f>ROUND(E75*F75,2)</f>
        <v>1926.9</v>
      </c>
      <c r="H75" s="8">
        <v>1</v>
      </c>
      <c r="I75" s="8">
        <f>SUM(J69:J74)</f>
        <v>1926.9</v>
      </c>
      <c r="J75" s="11">
        <f>ROUND(H75*I75,2)</f>
        <v>1926.9</v>
      </c>
    </row>
    <row r="76" spans="1:10" ht="1.1499999999999999" customHeight="1" x14ac:dyDescent="0.25">
      <c r="A76" s="12"/>
      <c r="B76" s="12"/>
      <c r="C76" s="12"/>
      <c r="D76" s="19"/>
      <c r="E76" s="12"/>
      <c r="F76" s="12"/>
      <c r="G76" s="12"/>
      <c r="H76" s="12"/>
      <c r="I76" s="12"/>
      <c r="J76" s="12"/>
    </row>
    <row r="77" spans="1:10" ht="14.25" x14ac:dyDescent="0.25">
      <c r="A77" s="10"/>
      <c r="B77" s="10"/>
      <c r="C77" s="10"/>
      <c r="D77" s="18" t="s">
        <v>83</v>
      </c>
      <c r="E77" s="8">
        <v>1</v>
      </c>
      <c r="F77" s="11">
        <f>G44+G53+G68</f>
        <v>25401</v>
      </c>
      <c r="G77" s="11">
        <f>ROUND(E77*F77,2)</f>
        <v>25401</v>
      </c>
      <c r="H77" s="8">
        <v>1</v>
      </c>
      <c r="I77" s="11">
        <f>J44+J53+J68</f>
        <v>22081.3</v>
      </c>
      <c r="J77" s="11">
        <f>ROUND(H77*I77,2)</f>
        <v>22081.3</v>
      </c>
    </row>
    <row r="78" spans="1:10" ht="1.1499999999999999" customHeight="1" x14ac:dyDescent="0.25">
      <c r="A78" s="12"/>
      <c r="B78" s="12"/>
      <c r="C78" s="12"/>
      <c r="D78" s="19"/>
      <c r="E78" s="12"/>
      <c r="F78" s="12"/>
      <c r="G78" s="12"/>
      <c r="H78" s="12"/>
      <c r="I78" s="12"/>
      <c r="J78" s="12"/>
    </row>
    <row r="79" spans="1:10" x14ac:dyDescent="0.25">
      <c r="A79" s="23" t="s">
        <v>84</v>
      </c>
      <c r="B79" s="23" t="s">
        <v>9</v>
      </c>
      <c r="C79" s="23" t="s">
        <v>10</v>
      </c>
      <c r="D79" s="24" t="s">
        <v>85</v>
      </c>
      <c r="E79" s="25">
        <f t="shared" ref="E79:J79" si="9">E120</f>
        <v>1</v>
      </c>
      <c r="F79" s="25">
        <f t="shared" si="9"/>
        <v>38851.449999999997</v>
      </c>
      <c r="G79" s="25">
        <f t="shared" si="9"/>
        <v>38851.449999999997</v>
      </c>
      <c r="H79" s="25">
        <f t="shared" si="9"/>
        <v>1</v>
      </c>
      <c r="I79" s="25">
        <f t="shared" si="9"/>
        <v>31258.35</v>
      </c>
      <c r="J79" s="25">
        <f t="shared" si="9"/>
        <v>31258.35</v>
      </c>
    </row>
    <row r="80" spans="1:10" x14ac:dyDescent="0.25">
      <c r="A80" s="13" t="s">
        <v>86</v>
      </c>
      <c r="B80" s="13" t="s">
        <v>9</v>
      </c>
      <c r="C80" s="13" t="s">
        <v>10</v>
      </c>
      <c r="D80" s="20" t="s">
        <v>87</v>
      </c>
      <c r="E80" s="14">
        <f t="shared" ref="E80:J80" si="10">E90</f>
        <v>1</v>
      </c>
      <c r="F80" s="14">
        <f t="shared" si="10"/>
        <v>9646</v>
      </c>
      <c r="G80" s="14">
        <f t="shared" si="10"/>
        <v>9646</v>
      </c>
      <c r="H80" s="14">
        <f t="shared" si="10"/>
        <v>1</v>
      </c>
      <c r="I80" s="14">
        <f t="shared" si="10"/>
        <v>8526.9</v>
      </c>
      <c r="J80" s="14">
        <f t="shared" si="10"/>
        <v>8526.9</v>
      </c>
    </row>
    <row r="81" spans="1:10" ht="14.25" x14ac:dyDescent="0.25">
      <c r="A81" s="5" t="s">
        <v>88</v>
      </c>
      <c r="B81" s="6" t="s">
        <v>14</v>
      </c>
      <c r="C81" s="7" t="s">
        <v>24</v>
      </c>
      <c r="D81" s="17" t="s">
        <v>89</v>
      </c>
      <c r="E81" s="8">
        <v>100</v>
      </c>
      <c r="F81" s="8">
        <v>18.64</v>
      </c>
      <c r="G81" s="9">
        <f>ROUND(E81*F81,2)</f>
        <v>1864</v>
      </c>
      <c r="H81" s="8">
        <v>100</v>
      </c>
      <c r="I81" s="8">
        <v>18.64</v>
      </c>
      <c r="J81" s="9">
        <f>ROUND(H81*I81,2)</f>
        <v>1864</v>
      </c>
    </row>
    <row r="82" spans="1:10" ht="32.65" x14ac:dyDescent="0.25">
      <c r="A82" s="10"/>
      <c r="B82" s="10"/>
      <c r="C82" s="10"/>
      <c r="D82" s="17" t="s">
        <v>90</v>
      </c>
      <c r="E82" s="10"/>
      <c r="F82" s="10"/>
      <c r="G82" s="10"/>
      <c r="H82" s="10"/>
      <c r="I82" s="10"/>
      <c r="J82" s="10"/>
    </row>
    <row r="83" spans="1:10" ht="14.25" x14ac:dyDescent="0.25">
      <c r="A83" s="5" t="s">
        <v>91</v>
      </c>
      <c r="B83" s="6" t="s">
        <v>14</v>
      </c>
      <c r="C83" s="7" t="s">
        <v>24</v>
      </c>
      <c r="D83" s="17" t="s">
        <v>92</v>
      </c>
      <c r="E83" s="8">
        <v>100</v>
      </c>
      <c r="F83" s="8">
        <v>32.83</v>
      </c>
      <c r="G83" s="9">
        <f>ROUND(E83*F83,2)</f>
        <v>3283</v>
      </c>
      <c r="H83" s="8">
        <v>80</v>
      </c>
      <c r="I83" s="8">
        <v>32.83</v>
      </c>
      <c r="J83" s="9">
        <f>ROUND(H83*I83,2)</f>
        <v>2626.4</v>
      </c>
    </row>
    <row r="84" spans="1:10" ht="22.5" x14ac:dyDescent="0.25">
      <c r="A84" s="10"/>
      <c r="B84" s="10"/>
      <c r="C84" s="10"/>
      <c r="D84" s="17" t="s">
        <v>93</v>
      </c>
      <c r="E84" s="10"/>
      <c r="F84" s="10"/>
      <c r="G84" s="10"/>
      <c r="H84" s="10"/>
      <c r="I84" s="10"/>
      <c r="J84" s="10"/>
    </row>
    <row r="85" spans="1:10" x14ac:dyDescent="0.25">
      <c r="A85" s="5" t="s">
        <v>94</v>
      </c>
      <c r="B85" s="6" t="s">
        <v>14</v>
      </c>
      <c r="C85" s="7" t="s">
        <v>28</v>
      </c>
      <c r="D85" s="17" t="s">
        <v>95</v>
      </c>
      <c r="E85" s="8">
        <v>60</v>
      </c>
      <c r="F85" s="8">
        <v>46.25</v>
      </c>
      <c r="G85" s="9">
        <f>ROUND(E85*F85,2)</f>
        <v>2775</v>
      </c>
      <c r="H85" s="8">
        <v>50</v>
      </c>
      <c r="I85" s="8">
        <v>46.25</v>
      </c>
      <c r="J85" s="9">
        <f>ROUND(H85*I85,2)</f>
        <v>2312.5</v>
      </c>
    </row>
    <row r="86" spans="1:10" ht="123.75" x14ac:dyDescent="0.25">
      <c r="A86" s="10"/>
      <c r="B86" s="10"/>
      <c r="C86" s="10"/>
      <c r="D86" s="17" t="s">
        <v>96</v>
      </c>
      <c r="E86" s="10"/>
      <c r="F86" s="10"/>
      <c r="G86" s="10"/>
      <c r="H86" s="10"/>
      <c r="I86" s="10"/>
      <c r="J86" s="10"/>
    </row>
    <row r="87" spans="1:10" ht="14.25" x14ac:dyDescent="0.25">
      <c r="A87" s="5" t="s">
        <v>252</v>
      </c>
      <c r="B87" s="6" t="s">
        <v>14</v>
      </c>
      <c r="C87" s="7" t="s">
        <v>28</v>
      </c>
      <c r="D87" s="17" t="s">
        <v>254</v>
      </c>
      <c r="E87" s="8">
        <v>100</v>
      </c>
      <c r="F87" s="8">
        <v>17.239999999999998</v>
      </c>
      <c r="G87" s="9">
        <f>ROUND(E87*F87,2)</f>
        <v>1724</v>
      </c>
      <c r="H87" s="8">
        <v>100</v>
      </c>
      <c r="I87" s="8">
        <v>17.239999999999998</v>
      </c>
      <c r="J87" s="9">
        <f>ROUND(H87*I87,2)</f>
        <v>1724</v>
      </c>
    </row>
    <row r="88" spans="1:10" ht="33.75" x14ac:dyDescent="0.25">
      <c r="A88" s="10"/>
      <c r="B88" s="10"/>
      <c r="C88" s="10"/>
      <c r="D88" s="17" t="s">
        <v>253</v>
      </c>
      <c r="E88" s="10"/>
      <c r="F88" s="10"/>
      <c r="G88" s="10"/>
      <c r="H88" s="10"/>
      <c r="I88" s="10"/>
      <c r="J88" s="10"/>
    </row>
    <row r="89" spans="1:10" ht="14.25" x14ac:dyDescent="0.25">
      <c r="A89" s="10"/>
      <c r="B89" s="10"/>
      <c r="C89" s="10"/>
      <c r="D89" s="17"/>
      <c r="E89" s="10"/>
      <c r="F89" s="10"/>
      <c r="G89" s="10"/>
      <c r="H89" s="10"/>
      <c r="I89" s="10"/>
      <c r="J89" s="10"/>
    </row>
    <row r="90" spans="1:10" ht="14.25" x14ac:dyDescent="0.25">
      <c r="A90" s="10"/>
      <c r="B90" s="10"/>
      <c r="C90" s="10"/>
      <c r="D90" s="18" t="s">
        <v>97</v>
      </c>
      <c r="E90" s="8">
        <v>1</v>
      </c>
      <c r="F90" s="8">
        <f>SUM(G81:G88)</f>
        <v>9646</v>
      </c>
      <c r="G90" s="11">
        <f>ROUND(E90*F90,2)</f>
        <v>9646</v>
      </c>
      <c r="H90" s="8">
        <v>1</v>
      </c>
      <c r="I90" s="8">
        <f>SUM(J81:J88)</f>
        <v>8526.9</v>
      </c>
      <c r="J90" s="11">
        <f>ROUND(H90*I90,2)</f>
        <v>8526.9</v>
      </c>
    </row>
    <row r="91" spans="1:10" ht="1.1499999999999999" customHeight="1" x14ac:dyDescent="0.25">
      <c r="A91" s="12"/>
      <c r="B91" s="12"/>
      <c r="C91" s="12"/>
      <c r="D91" s="19"/>
      <c r="E91" s="12"/>
      <c r="F91" s="12"/>
      <c r="G91" s="12"/>
      <c r="H91" s="12"/>
      <c r="I91" s="12"/>
      <c r="J91" s="12"/>
    </row>
    <row r="92" spans="1:10" x14ac:dyDescent="0.25">
      <c r="A92" s="13" t="s">
        <v>98</v>
      </c>
      <c r="B92" s="13" t="s">
        <v>9</v>
      </c>
      <c r="C92" s="13" t="s">
        <v>10</v>
      </c>
      <c r="D92" s="20" t="s">
        <v>99</v>
      </c>
      <c r="E92" s="14">
        <f t="shared" ref="E92:J92" si="11">E99</f>
        <v>1</v>
      </c>
      <c r="F92" s="14">
        <f t="shared" si="11"/>
        <v>2571.1999999999998</v>
      </c>
      <c r="G92" s="14">
        <f t="shared" si="11"/>
        <v>2571.1999999999998</v>
      </c>
      <c r="H92" s="14">
        <f t="shared" si="11"/>
        <v>1</v>
      </c>
      <c r="I92" s="14">
        <f t="shared" si="11"/>
        <v>2571.1999999999998</v>
      </c>
      <c r="J92" s="14">
        <f t="shared" si="11"/>
        <v>2571.1999999999998</v>
      </c>
    </row>
    <row r="93" spans="1:10" ht="14.25" x14ac:dyDescent="0.25">
      <c r="A93" s="5" t="s">
        <v>100</v>
      </c>
      <c r="B93" s="6" t="s">
        <v>14</v>
      </c>
      <c r="C93" s="7" t="s">
        <v>24</v>
      </c>
      <c r="D93" s="17" t="s">
        <v>101</v>
      </c>
      <c r="E93" s="8">
        <v>20</v>
      </c>
      <c r="F93" s="8">
        <v>24.13</v>
      </c>
      <c r="G93" s="9">
        <f>ROUND(E93*F93,2)</f>
        <v>482.6</v>
      </c>
      <c r="H93" s="8">
        <v>20</v>
      </c>
      <c r="I93" s="8">
        <v>24.13</v>
      </c>
      <c r="J93" s="9">
        <f>ROUND(H93*I93,2)</f>
        <v>482.6</v>
      </c>
    </row>
    <row r="94" spans="1:10" ht="45" x14ac:dyDescent="0.25">
      <c r="A94" s="10"/>
      <c r="B94" s="10"/>
      <c r="C94" s="10"/>
      <c r="D94" s="17" t="s">
        <v>102</v>
      </c>
      <c r="E94" s="10"/>
      <c r="F94" s="10"/>
      <c r="G94" s="10"/>
      <c r="H94" s="10"/>
      <c r="I94" s="10"/>
      <c r="J94" s="10"/>
    </row>
    <row r="95" spans="1:10" ht="14.25" x14ac:dyDescent="0.25">
      <c r="A95" s="5" t="s">
        <v>103</v>
      </c>
      <c r="B95" s="6" t="s">
        <v>14</v>
      </c>
      <c r="C95" s="7" t="s">
        <v>24</v>
      </c>
      <c r="D95" s="17" t="s">
        <v>104</v>
      </c>
      <c r="E95" s="8">
        <v>20</v>
      </c>
      <c r="F95" s="8">
        <v>40.68</v>
      </c>
      <c r="G95" s="9">
        <f>ROUND(E95*F95,2)</f>
        <v>813.6</v>
      </c>
      <c r="H95" s="8">
        <v>20</v>
      </c>
      <c r="I95" s="8">
        <v>40.68</v>
      </c>
      <c r="J95" s="9">
        <f>ROUND(H95*I95,2)</f>
        <v>813.6</v>
      </c>
    </row>
    <row r="96" spans="1:10" ht="78.75" x14ac:dyDescent="0.25">
      <c r="A96" s="10"/>
      <c r="B96" s="10"/>
      <c r="C96" s="10"/>
      <c r="D96" s="17" t="s">
        <v>105</v>
      </c>
      <c r="E96" s="10"/>
      <c r="F96" s="10"/>
      <c r="G96" s="10"/>
      <c r="H96" s="10"/>
      <c r="I96" s="10"/>
      <c r="J96" s="10"/>
    </row>
    <row r="97" spans="1:10" x14ac:dyDescent="0.25">
      <c r="A97" s="5" t="s">
        <v>106</v>
      </c>
      <c r="B97" s="6" t="s">
        <v>14</v>
      </c>
      <c r="C97" s="7" t="s">
        <v>15</v>
      </c>
      <c r="D97" s="17" t="s">
        <v>107</v>
      </c>
      <c r="E97" s="8">
        <v>100</v>
      </c>
      <c r="F97" s="8">
        <v>12.75</v>
      </c>
      <c r="G97" s="9">
        <f>ROUND(E97*F97,2)</f>
        <v>1275</v>
      </c>
      <c r="H97" s="8">
        <v>100</v>
      </c>
      <c r="I97" s="8">
        <v>12.75</v>
      </c>
      <c r="J97" s="9">
        <f>ROUND(H97*I97,2)</f>
        <v>1275</v>
      </c>
    </row>
    <row r="98" spans="1:10" ht="22.5" x14ac:dyDescent="0.25">
      <c r="A98" s="10"/>
      <c r="B98" s="10"/>
      <c r="C98" s="10"/>
      <c r="D98" s="17" t="s">
        <v>108</v>
      </c>
      <c r="E98" s="10"/>
      <c r="F98" s="10"/>
      <c r="G98" s="10"/>
      <c r="H98" s="10"/>
      <c r="I98" s="10"/>
      <c r="J98" s="10"/>
    </row>
    <row r="99" spans="1:10" ht="14.25" x14ac:dyDescent="0.25">
      <c r="A99" s="10"/>
      <c r="B99" s="10"/>
      <c r="C99" s="10"/>
      <c r="D99" s="18" t="s">
        <v>109</v>
      </c>
      <c r="E99" s="8">
        <v>1</v>
      </c>
      <c r="F99" s="8">
        <f>SUM(G93:G98)</f>
        <v>2571.1999999999998</v>
      </c>
      <c r="G99" s="11">
        <f>ROUND(E99*F99,2)</f>
        <v>2571.1999999999998</v>
      </c>
      <c r="H99" s="8">
        <v>1</v>
      </c>
      <c r="I99" s="8">
        <f>SUM(J93:J98)</f>
        <v>2571.1999999999998</v>
      </c>
      <c r="J99" s="11">
        <f>ROUND(H99*I99,2)</f>
        <v>2571.1999999999998</v>
      </c>
    </row>
    <row r="100" spans="1:10" ht="1.1499999999999999" customHeight="1" x14ac:dyDescent="0.25">
      <c r="A100" s="12"/>
      <c r="B100" s="12"/>
      <c r="C100" s="12"/>
      <c r="D100" s="19"/>
      <c r="E100" s="12"/>
      <c r="F100" s="12"/>
      <c r="G100" s="12"/>
      <c r="H100" s="12"/>
      <c r="I100" s="12"/>
      <c r="J100" s="12"/>
    </row>
    <row r="101" spans="1:10" x14ac:dyDescent="0.25">
      <c r="A101" s="13" t="s">
        <v>110</v>
      </c>
      <c r="B101" s="13" t="s">
        <v>9</v>
      </c>
      <c r="C101" s="13" t="s">
        <v>10</v>
      </c>
      <c r="D101" s="20" t="s">
        <v>111</v>
      </c>
      <c r="E101" s="14">
        <f t="shared" ref="E101:J101" si="12">E108</f>
        <v>1</v>
      </c>
      <c r="F101" s="14">
        <f t="shared" si="12"/>
        <v>3842.75</v>
      </c>
      <c r="G101" s="14">
        <f t="shared" si="12"/>
        <v>3842.75</v>
      </c>
      <c r="H101" s="14">
        <f t="shared" si="12"/>
        <v>1</v>
      </c>
      <c r="I101" s="14">
        <f t="shared" si="12"/>
        <v>3842.75</v>
      </c>
      <c r="J101" s="14">
        <f t="shared" si="12"/>
        <v>3842.75</v>
      </c>
    </row>
    <row r="102" spans="1:10" ht="14.25" x14ac:dyDescent="0.25">
      <c r="A102" s="5" t="s">
        <v>112</v>
      </c>
      <c r="B102" s="6" t="s">
        <v>14</v>
      </c>
      <c r="C102" s="7" t="s">
        <v>24</v>
      </c>
      <c r="D102" s="17" t="s">
        <v>113</v>
      </c>
      <c r="E102" s="8">
        <v>50</v>
      </c>
      <c r="F102" s="8">
        <v>39.979999999999997</v>
      </c>
      <c r="G102" s="9">
        <f>ROUND(E102*F102,2)</f>
        <v>1999</v>
      </c>
      <c r="H102" s="8">
        <v>50</v>
      </c>
      <c r="I102" s="8">
        <v>39.979999999999997</v>
      </c>
      <c r="J102" s="9">
        <f>ROUND(H102*I102,2)</f>
        <v>1999</v>
      </c>
    </row>
    <row r="103" spans="1:10" ht="90" x14ac:dyDescent="0.25">
      <c r="A103" s="10"/>
      <c r="B103" s="10"/>
      <c r="C103" s="10"/>
      <c r="D103" s="17" t="s">
        <v>114</v>
      </c>
      <c r="E103" s="10"/>
      <c r="F103" s="10"/>
      <c r="G103" s="10"/>
      <c r="H103" s="10"/>
      <c r="I103" s="10"/>
      <c r="J103" s="10"/>
    </row>
    <row r="104" spans="1:10" ht="21.75" x14ac:dyDescent="0.25">
      <c r="A104" s="5" t="s">
        <v>115</v>
      </c>
      <c r="B104" s="6" t="s">
        <v>14</v>
      </c>
      <c r="C104" s="7" t="s">
        <v>24</v>
      </c>
      <c r="D104" s="17" t="s">
        <v>116</v>
      </c>
      <c r="E104" s="8">
        <v>25</v>
      </c>
      <c r="F104" s="8">
        <v>29.99</v>
      </c>
      <c r="G104" s="9">
        <f>ROUND(E104*F104,2)</f>
        <v>749.75</v>
      </c>
      <c r="H104" s="8">
        <v>25</v>
      </c>
      <c r="I104" s="8">
        <v>29.99</v>
      </c>
      <c r="J104" s="9">
        <f>ROUND(H104*I104,2)</f>
        <v>749.75</v>
      </c>
    </row>
    <row r="105" spans="1:10" ht="180" x14ac:dyDescent="0.25">
      <c r="A105" s="10"/>
      <c r="B105" s="10"/>
      <c r="C105" s="10"/>
      <c r="D105" s="17" t="s">
        <v>117</v>
      </c>
      <c r="E105" s="10"/>
      <c r="F105" s="10"/>
      <c r="G105" s="10"/>
      <c r="H105" s="10"/>
      <c r="I105" s="10"/>
      <c r="J105" s="10"/>
    </row>
    <row r="106" spans="1:10" x14ac:dyDescent="0.25">
      <c r="A106" s="5" t="s">
        <v>118</v>
      </c>
      <c r="B106" s="6" t="s">
        <v>14</v>
      </c>
      <c r="C106" s="7" t="s">
        <v>24</v>
      </c>
      <c r="D106" s="17" t="s">
        <v>119</v>
      </c>
      <c r="E106" s="8">
        <v>50</v>
      </c>
      <c r="F106" s="8">
        <v>21.88</v>
      </c>
      <c r="G106" s="9">
        <f>ROUND(E106*F106,2)</f>
        <v>1094</v>
      </c>
      <c r="H106" s="8">
        <v>50</v>
      </c>
      <c r="I106" s="8">
        <v>21.88</v>
      </c>
      <c r="J106" s="9">
        <f>ROUND(H106*I106,2)</f>
        <v>1094</v>
      </c>
    </row>
    <row r="107" spans="1:10" ht="146.25" x14ac:dyDescent="0.25">
      <c r="A107" s="10"/>
      <c r="B107" s="10"/>
      <c r="C107" s="10"/>
      <c r="D107" s="17" t="s">
        <v>120</v>
      </c>
      <c r="E107" s="10"/>
      <c r="F107" s="10"/>
      <c r="G107" s="10"/>
      <c r="H107" s="10"/>
      <c r="I107" s="10"/>
      <c r="J107" s="10"/>
    </row>
    <row r="108" spans="1:10" ht="14.25" x14ac:dyDescent="0.25">
      <c r="A108" s="10"/>
      <c r="B108" s="10"/>
      <c r="C108" s="10"/>
      <c r="D108" s="18" t="s">
        <v>121</v>
      </c>
      <c r="E108" s="8">
        <v>1</v>
      </c>
      <c r="F108" s="8">
        <f>SUM(G102:G107)</f>
        <v>3842.75</v>
      </c>
      <c r="G108" s="11">
        <f>ROUND(E108*F108,2)</f>
        <v>3842.75</v>
      </c>
      <c r="H108" s="8">
        <v>1</v>
      </c>
      <c r="I108" s="8">
        <f>SUM(J102:J107)</f>
        <v>3842.75</v>
      </c>
      <c r="J108" s="11">
        <f>ROUND(H108*I108,2)</f>
        <v>3842.75</v>
      </c>
    </row>
    <row r="109" spans="1:10" ht="1.1499999999999999" customHeight="1" x14ac:dyDescent="0.25">
      <c r="A109" s="12"/>
      <c r="B109" s="12"/>
      <c r="C109" s="12"/>
      <c r="D109" s="19"/>
      <c r="E109" s="12"/>
      <c r="F109" s="12"/>
      <c r="G109" s="12"/>
      <c r="H109" s="12"/>
      <c r="I109" s="12"/>
      <c r="J109" s="12"/>
    </row>
    <row r="110" spans="1:10" x14ac:dyDescent="0.25">
      <c r="A110" s="13" t="s">
        <v>216</v>
      </c>
      <c r="B110" s="13" t="s">
        <v>9</v>
      </c>
      <c r="C110" s="13" t="s">
        <v>10</v>
      </c>
      <c r="D110" s="20" t="s">
        <v>218</v>
      </c>
      <c r="E110" s="14">
        <v>1</v>
      </c>
      <c r="F110" s="14">
        <f>F115</f>
        <v>14007.5</v>
      </c>
      <c r="G110" s="14">
        <f>G115</f>
        <v>14007.5</v>
      </c>
      <c r="H110" s="14">
        <v>1</v>
      </c>
      <c r="I110" s="14">
        <f>I115</f>
        <v>9729.5</v>
      </c>
      <c r="J110" s="14">
        <f>J115</f>
        <v>9729.5</v>
      </c>
    </row>
    <row r="111" spans="1:10" ht="14.25" x14ac:dyDescent="0.25">
      <c r="A111" s="5" t="s">
        <v>217</v>
      </c>
      <c r="B111" s="6" t="s">
        <v>14</v>
      </c>
      <c r="C111" s="7" t="s">
        <v>24</v>
      </c>
      <c r="D111" s="17" t="s">
        <v>219</v>
      </c>
      <c r="E111" s="8">
        <v>150</v>
      </c>
      <c r="F111" s="8">
        <v>62.09</v>
      </c>
      <c r="G111" s="9">
        <f>ROUND(E111*F111,2)</f>
        <v>9313.5</v>
      </c>
      <c r="H111" s="8">
        <v>100</v>
      </c>
      <c r="I111" s="8">
        <v>62.09</v>
      </c>
      <c r="J111" s="9">
        <f>ROUND(H111*I111,2)</f>
        <v>6209</v>
      </c>
    </row>
    <row r="112" spans="1:10" ht="67.5" x14ac:dyDescent="0.25">
      <c r="A112" s="10"/>
      <c r="B112" s="10"/>
      <c r="C112" s="10"/>
      <c r="D112" s="17" t="s">
        <v>250</v>
      </c>
      <c r="E112" s="10"/>
      <c r="F112" s="10"/>
      <c r="G112" s="10"/>
      <c r="H112" s="10"/>
      <c r="I112" s="10"/>
      <c r="J112" s="10"/>
    </row>
    <row r="113" spans="1:10" ht="14.25" x14ac:dyDescent="0.25">
      <c r="A113" s="5" t="s">
        <v>248</v>
      </c>
      <c r="B113" s="6" t="s">
        <v>14</v>
      </c>
      <c r="C113" s="7" t="s">
        <v>24</v>
      </c>
      <c r="D113" s="17" t="s">
        <v>249</v>
      </c>
      <c r="E113" s="8">
        <v>200</v>
      </c>
      <c r="F113" s="8">
        <v>23.47</v>
      </c>
      <c r="G113" s="9">
        <f>ROUND(E113*F113,2)</f>
        <v>4694</v>
      </c>
      <c r="H113" s="8">
        <v>150</v>
      </c>
      <c r="I113" s="8">
        <v>23.47</v>
      </c>
      <c r="J113" s="9">
        <f>ROUND(H113*I113,2)</f>
        <v>3520.5</v>
      </c>
    </row>
    <row r="114" spans="1:10" ht="33.75" x14ac:dyDescent="0.25">
      <c r="A114" s="10"/>
      <c r="B114" s="10"/>
      <c r="C114" s="10"/>
      <c r="D114" s="17" t="s">
        <v>251</v>
      </c>
      <c r="E114" s="10"/>
      <c r="F114" s="10"/>
      <c r="G114" s="10"/>
      <c r="H114" s="10"/>
      <c r="I114" s="10"/>
      <c r="J114" s="10"/>
    </row>
    <row r="115" spans="1:10" ht="14.25" x14ac:dyDescent="0.25">
      <c r="A115" s="10"/>
      <c r="B115" s="10"/>
      <c r="C115" s="10"/>
      <c r="D115" s="18" t="s">
        <v>298</v>
      </c>
      <c r="E115" s="8">
        <v>1</v>
      </c>
      <c r="F115" s="8">
        <f>SUM(G111:G114)</f>
        <v>14007.5</v>
      </c>
      <c r="G115" s="11">
        <f>ROUND(E115*F115,2)</f>
        <v>14007.5</v>
      </c>
      <c r="H115" s="8">
        <v>1</v>
      </c>
      <c r="I115" s="8">
        <f>SUM(J111:J114)</f>
        <v>9729.5</v>
      </c>
      <c r="J115" s="11">
        <f>ROUND(H115*I115,2)</f>
        <v>9729.5</v>
      </c>
    </row>
    <row r="116" spans="1:10" x14ac:dyDescent="0.25">
      <c r="A116" s="13" t="s">
        <v>291</v>
      </c>
      <c r="B116" s="13" t="s">
        <v>9</v>
      </c>
      <c r="C116" s="13" t="s">
        <v>10</v>
      </c>
      <c r="D116" s="20" t="s">
        <v>297</v>
      </c>
      <c r="E116" s="14">
        <v>1</v>
      </c>
      <c r="F116" s="14">
        <f>F119</f>
        <v>8784</v>
      </c>
      <c r="G116" s="14">
        <f>G119</f>
        <v>8784</v>
      </c>
      <c r="H116" s="14">
        <v>1</v>
      </c>
      <c r="I116" s="14">
        <f>I119</f>
        <v>6588</v>
      </c>
      <c r="J116" s="14">
        <f>J119</f>
        <v>6588</v>
      </c>
    </row>
    <row r="117" spans="1:10" ht="14.25" x14ac:dyDescent="0.25">
      <c r="A117" s="5" t="s">
        <v>292</v>
      </c>
      <c r="B117" s="6" t="s">
        <v>14</v>
      </c>
      <c r="C117" s="7" t="s">
        <v>24</v>
      </c>
      <c r="D117" s="17" t="s">
        <v>295</v>
      </c>
      <c r="E117" s="8">
        <v>200</v>
      </c>
      <c r="F117" s="8">
        <v>43.92</v>
      </c>
      <c r="G117" s="9">
        <f>ROUND(E117*F117,2)</f>
        <v>8784</v>
      </c>
      <c r="H117" s="8">
        <v>150</v>
      </c>
      <c r="I117" s="8">
        <v>43.92</v>
      </c>
      <c r="J117" s="9">
        <f>ROUND(H117*I117,2)</f>
        <v>6588</v>
      </c>
    </row>
    <row r="118" spans="1:10" ht="45" x14ac:dyDescent="0.25">
      <c r="A118" s="10"/>
      <c r="B118" s="10"/>
      <c r="C118" s="10"/>
      <c r="D118" s="17" t="s">
        <v>296</v>
      </c>
      <c r="E118" s="10"/>
      <c r="F118" s="10"/>
      <c r="G118" s="10"/>
      <c r="H118" s="10"/>
      <c r="I118" s="10"/>
      <c r="J118" s="10"/>
    </row>
    <row r="119" spans="1:10" ht="14.25" x14ac:dyDescent="0.25">
      <c r="A119" s="10"/>
      <c r="B119" s="10"/>
      <c r="C119" s="10"/>
      <c r="D119" s="18" t="s">
        <v>299</v>
      </c>
      <c r="E119" s="8">
        <v>1</v>
      </c>
      <c r="F119" s="8">
        <f>SUM(G117:G118)</f>
        <v>8784</v>
      </c>
      <c r="G119" s="11">
        <f>ROUND(E119*F119,2)</f>
        <v>8784</v>
      </c>
      <c r="H119" s="8">
        <v>1</v>
      </c>
      <c r="I119" s="8">
        <f>SUM(J117:J118)</f>
        <v>6588</v>
      </c>
      <c r="J119" s="11">
        <f>ROUND(H119*I119,2)</f>
        <v>6588</v>
      </c>
    </row>
    <row r="120" spans="1:10" ht="14.25" x14ac:dyDescent="0.25">
      <c r="A120" s="10"/>
      <c r="B120" s="10"/>
      <c r="C120" s="10"/>
      <c r="D120" s="18" t="s">
        <v>122</v>
      </c>
      <c r="E120" s="8">
        <v>1</v>
      </c>
      <c r="F120" s="11">
        <f>G80+G92+G101+G110+G116</f>
        <v>38851.449999999997</v>
      </c>
      <c r="G120" s="11">
        <f>ROUND(E120*F120,2)</f>
        <v>38851.449999999997</v>
      </c>
      <c r="H120" s="8">
        <v>1</v>
      </c>
      <c r="I120" s="11">
        <f>J80+J92+J101+J110+J116</f>
        <v>31258.35</v>
      </c>
      <c r="J120" s="11">
        <f>ROUND(H120*I120,2)</f>
        <v>31258.35</v>
      </c>
    </row>
    <row r="121" spans="1:10" ht="1.1499999999999999" customHeight="1" x14ac:dyDescent="0.25">
      <c r="A121" s="12"/>
      <c r="B121" s="12"/>
      <c r="C121" s="12"/>
      <c r="D121" s="19"/>
      <c r="E121" s="12"/>
      <c r="F121" s="12"/>
      <c r="G121" s="12"/>
      <c r="H121" s="12"/>
      <c r="I121" s="12"/>
      <c r="J121" s="12"/>
    </row>
    <row r="122" spans="1:10" ht="1.1499999999999999" customHeight="1" x14ac:dyDescent="0.25">
      <c r="A122" s="12"/>
      <c r="B122" s="12"/>
      <c r="C122" s="12"/>
      <c r="D122" s="19"/>
      <c r="E122" s="12"/>
      <c r="F122" s="12"/>
      <c r="G122" s="12"/>
      <c r="H122" s="12"/>
      <c r="I122" s="12"/>
      <c r="J122" s="12"/>
    </row>
    <row r="123" spans="1:10" x14ac:dyDescent="0.25">
      <c r="A123" s="23" t="s">
        <v>123</v>
      </c>
      <c r="B123" s="23" t="s">
        <v>9</v>
      </c>
      <c r="C123" s="23" t="s">
        <v>10</v>
      </c>
      <c r="D123" s="24" t="s">
        <v>124</v>
      </c>
      <c r="E123" s="25">
        <f t="shared" ref="E123:J123" si="13">E132</f>
        <v>1</v>
      </c>
      <c r="F123" s="25">
        <f t="shared" si="13"/>
        <v>10540.1</v>
      </c>
      <c r="G123" s="25">
        <f t="shared" si="13"/>
        <v>10540.1</v>
      </c>
      <c r="H123" s="25">
        <f t="shared" si="13"/>
        <v>1</v>
      </c>
      <c r="I123" s="25">
        <f t="shared" si="13"/>
        <v>8362.1</v>
      </c>
      <c r="J123" s="25">
        <f t="shared" si="13"/>
        <v>8362.1</v>
      </c>
    </row>
    <row r="124" spans="1:10" ht="14.25" x14ac:dyDescent="0.25">
      <c r="A124" s="5" t="s">
        <v>125</v>
      </c>
      <c r="B124" s="6" t="s">
        <v>14</v>
      </c>
      <c r="C124" s="7" t="s">
        <v>126</v>
      </c>
      <c r="D124" s="17" t="s">
        <v>127</v>
      </c>
      <c r="E124" s="8">
        <v>20</v>
      </c>
      <c r="F124" s="8">
        <v>31.06</v>
      </c>
      <c r="G124" s="9">
        <f>ROUND(E124*F124,2)</f>
        <v>621.20000000000005</v>
      </c>
      <c r="H124" s="8">
        <v>20</v>
      </c>
      <c r="I124" s="8">
        <v>31.06</v>
      </c>
      <c r="J124" s="9">
        <f>ROUND(H124*I124,2)</f>
        <v>621.20000000000005</v>
      </c>
    </row>
    <row r="125" spans="1:10" ht="90" x14ac:dyDescent="0.25">
      <c r="A125" s="10"/>
      <c r="B125" s="10"/>
      <c r="C125" s="10"/>
      <c r="D125" s="17" t="s">
        <v>128</v>
      </c>
      <c r="E125" s="10"/>
      <c r="F125" s="10"/>
      <c r="G125" s="10"/>
      <c r="H125" s="10"/>
      <c r="I125" s="10"/>
      <c r="J125" s="10"/>
    </row>
    <row r="126" spans="1:10" ht="14.25" x14ac:dyDescent="0.25">
      <c r="A126" s="5" t="s">
        <v>129</v>
      </c>
      <c r="B126" s="6" t="s">
        <v>14</v>
      </c>
      <c r="C126" s="7" t="s">
        <v>24</v>
      </c>
      <c r="D126" s="17" t="s">
        <v>130</v>
      </c>
      <c r="E126" s="8">
        <v>100</v>
      </c>
      <c r="F126" s="8">
        <v>26.25</v>
      </c>
      <c r="G126" s="9">
        <f>ROUND(E126*F126,2)</f>
        <v>2625</v>
      </c>
      <c r="H126" s="8">
        <v>100</v>
      </c>
      <c r="I126" s="8">
        <v>26.25</v>
      </c>
      <c r="J126" s="9">
        <f>ROUND(H126*I126,2)</f>
        <v>2625</v>
      </c>
    </row>
    <row r="127" spans="1:10" ht="33.75" x14ac:dyDescent="0.25">
      <c r="A127" s="10"/>
      <c r="B127" s="10"/>
      <c r="C127" s="10"/>
      <c r="D127" s="17" t="s">
        <v>131</v>
      </c>
      <c r="E127" s="10"/>
      <c r="F127" s="10"/>
      <c r="G127" s="10"/>
      <c r="H127" s="10"/>
      <c r="I127" s="10"/>
      <c r="J127" s="10"/>
    </row>
    <row r="128" spans="1:10" ht="14.25" x14ac:dyDescent="0.25">
      <c r="A128" s="5" t="s">
        <v>132</v>
      </c>
      <c r="B128" s="6" t="s">
        <v>14</v>
      </c>
      <c r="C128" s="7" t="s">
        <v>24</v>
      </c>
      <c r="D128" s="17" t="s">
        <v>133</v>
      </c>
      <c r="E128" s="8">
        <v>300</v>
      </c>
      <c r="F128" s="8">
        <v>21.78</v>
      </c>
      <c r="G128" s="9">
        <f>ROUND(E128*F128,2)</f>
        <v>6534</v>
      </c>
      <c r="H128" s="8">
        <v>200</v>
      </c>
      <c r="I128" s="8">
        <v>21.78</v>
      </c>
      <c r="J128" s="9">
        <f>ROUND(H128*I128,2)</f>
        <v>4356</v>
      </c>
    </row>
    <row r="129" spans="1:10" ht="67.5" x14ac:dyDescent="0.25">
      <c r="A129" s="10"/>
      <c r="B129" s="10"/>
      <c r="C129" s="10"/>
      <c r="D129" s="17" t="s">
        <v>134</v>
      </c>
      <c r="E129" s="10"/>
      <c r="F129" s="10"/>
      <c r="G129" s="10"/>
      <c r="H129" s="10"/>
      <c r="I129" s="10"/>
      <c r="J129" s="10"/>
    </row>
    <row r="130" spans="1:10" ht="14.25" x14ac:dyDescent="0.25">
      <c r="A130" s="5" t="s">
        <v>135</v>
      </c>
      <c r="B130" s="6" t="s">
        <v>14</v>
      </c>
      <c r="C130" s="7" t="s">
        <v>15</v>
      </c>
      <c r="D130" s="17" t="s">
        <v>136</v>
      </c>
      <c r="E130" s="8">
        <v>30</v>
      </c>
      <c r="F130" s="8">
        <v>25.33</v>
      </c>
      <c r="G130" s="9">
        <f>ROUND(E130*F130,2)</f>
        <v>759.9</v>
      </c>
      <c r="H130" s="8">
        <v>30</v>
      </c>
      <c r="I130" s="8">
        <v>25.33</v>
      </c>
      <c r="J130" s="9">
        <f>ROUND(H130*I130,2)</f>
        <v>759.9</v>
      </c>
    </row>
    <row r="131" spans="1:10" ht="67.5" x14ac:dyDescent="0.25">
      <c r="A131" s="10"/>
      <c r="B131" s="10"/>
      <c r="C131" s="10"/>
      <c r="D131" s="17" t="s">
        <v>137</v>
      </c>
      <c r="E131" s="10"/>
      <c r="F131" s="10"/>
      <c r="G131" s="10"/>
      <c r="H131" s="10"/>
      <c r="I131" s="10"/>
      <c r="J131" s="10"/>
    </row>
    <row r="132" spans="1:10" ht="14.25" x14ac:dyDescent="0.25">
      <c r="A132" s="10"/>
      <c r="B132" s="10"/>
      <c r="C132" s="10"/>
      <c r="D132" s="18" t="s">
        <v>138</v>
      </c>
      <c r="E132" s="8">
        <v>1</v>
      </c>
      <c r="F132" s="8">
        <f>SUM(G124:G131)</f>
        <v>10540.1</v>
      </c>
      <c r="G132" s="11">
        <f>ROUND(E132*F132,2)</f>
        <v>10540.1</v>
      </c>
      <c r="H132" s="8">
        <v>1</v>
      </c>
      <c r="I132" s="8">
        <f>SUM(J124:J131)</f>
        <v>8362.1</v>
      </c>
      <c r="J132" s="11">
        <f>ROUND(H132*I132,2)</f>
        <v>8362.1</v>
      </c>
    </row>
    <row r="133" spans="1:10" ht="1.1499999999999999" customHeight="1" x14ac:dyDescent="0.25">
      <c r="A133" s="12"/>
      <c r="B133" s="12"/>
      <c r="C133" s="12"/>
      <c r="D133" s="19"/>
      <c r="E133" s="12"/>
      <c r="F133" s="12"/>
      <c r="G133" s="12"/>
      <c r="H133" s="12"/>
      <c r="I133" s="12"/>
      <c r="J133" s="12"/>
    </row>
    <row r="134" spans="1:10" x14ac:dyDescent="0.25">
      <c r="A134" s="23" t="s">
        <v>139</v>
      </c>
      <c r="B134" s="23" t="s">
        <v>9</v>
      </c>
      <c r="C134" s="23" t="s">
        <v>10</v>
      </c>
      <c r="D134" s="24" t="s">
        <v>140</v>
      </c>
      <c r="E134" s="25">
        <f t="shared" ref="E134:J134" si="14">E164</f>
        <v>1</v>
      </c>
      <c r="F134" s="25">
        <f t="shared" si="14"/>
        <v>28991.34</v>
      </c>
      <c r="G134" s="25">
        <f t="shared" si="14"/>
        <v>28991.34</v>
      </c>
      <c r="H134" s="25">
        <f t="shared" si="14"/>
        <v>1</v>
      </c>
      <c r="I134" s="25">
        <f t="shared" si="14"/>
        <v>26285.7</v>
      </c>
      <c r="J134" s="25">
        <f t="shared" si="14"/>
        <v>26285.7</v>
      </c>
    </row>
    <row r="135" spans="1:10" x14ac:dyDescent="0.25">
      <c r="A135" s="13" t="s">
        <v>141</v>
      </c>
      <c r="B135" s="13" t="s">
        <v>9</v>
      </c>
      <c r="C135" s="13" t="s">
        <v>10</v>
      </c>
      <c r="D135" s="20" t="s">
        <v>142</v>
      </c>
      <c r="E135" s="14">
        <f t="shared" ref="E135:J135" si="15">E142</f>
        <v>1</v>
      </c>
      <c r="F135" s="14">
        <f t="shared" si="15"/>
        <v>13818.02</v>
      </c>
      <c r="G135" s="14">
        <f t="shared" si="15"/>
        <v>13818.02</v>
      </c>
      <c r="H135" s="14">
        <f t="shared" si="15"/>
        <v>1</v>
      </c>
      <c r="I135" s="14">
        <f t="shared" si="15"/>
        <v>13818.02</v>
      </c>
      <c r="J135" s="14">
        <f t="shared" si="15"/>
        <v>13818.02</v>
      </c>
    </row>
    <row r="136" spans="1:10" ht="14.25" x14ac:dyDescent="0.25">
      <c r="A136" s="5" t="s">
        <v>143</v>
      </c>
      <c r="B136" s="6" t="s">
        <v>14</v>
      </c>
      <c r="C136" s="7" t="s">
        <v>144</v>
      </c>
      <c r="D136" s="17" t="s">
        <v>145</v>
      </c>
      <c r="E136" s="8">
        <v>2</v>
      </c>
      <c r="F136" s="8">
        <v>1822.1</v>
      </c>
      <c r="G136" s="9">
        <f>ROUND(E136*F136,2)</f>
        <v>3644.2</v>
      </c>
      <c r="H136" s="8">
        <v>2</v>
      </c>
      <c r="I136" s="8">
        <v>1822.1</v>
      </c>
      <c r="J136" s="9">
        <f>ROUND(H136*I136,2)</f>
        <v>3644.2</v>
      </c>
    </row>
    <row r="137" spans="1:10" ht="112.5" x14ac:dyDescent="0.25">
      <c r="A137" s="10"/>
      <c r="B137" s="10"/>
      <c r="C137" s="10"/>
      <c r="D137" s="17" t="s">
        <v>146</v>
      </c>
      <c r="E137" s="10"/>
      <c r="F137" s="10"/>
      <c r="G137" s="10"/>
      <c r="H137" s="10"/>
      <c r="I137" s="10"/>
      <c r="J137" s="10"/>
    </row>
    <row r="138" spans="1:10" ht="14.25" x14ac:dyDescent="0.25">
      <c r="A138" s="5" t="s">
        <v>147</v>
      </c>
      <c r="B138" s="6" t="s">
        <v>14</v>
      </c>
      <c r="C138" s="7" t="s">
        <v>4</v>
      </c>
      <c r="D138" s="17" t="s">
        <v>148</v>
      </c>
      <c r="E138" s="8">
        <v>2</v>
      </c>
      <c r="F138" s="8">
        <v>1863.25</v>
      </c>
      <c r="G138" s="9">
        <f>ROUND(E138*F138,2)</f>
        <v>3726.5</v>
      </c>
      <c r="H138" s="8">
        <v>2</v>
      </c>
      <c r="I138" s="8">
        <v>1863.25</v>
      </c>
      <c r="J138" s="9">
        <f>ROUND(H138*I138,2)</f>
        <v>3726.5</v>
      </c>
    </row>
    <row r="139" spans="1:10" ht="157.5" x14ac:dyDescent="0.25">
      <c r="A139" s="10"/>
      <c r="B139" s="10"/>
      <c r="C139" s="10"/>
      <c r="D139" s="17" t="s">
        <v>149</v>
      </c>
      <c r="E139" s="10"/>
      <c r="F139" s="10"/>
      <c r="G139" s="10"/>
      <c r="H139" s="10"/>
      <c r="I139" s="10"/>
      <c r="J139" s="10"/>
    </row>
    <row r="140" spans="1:10" ht="14.25" x14ac:dyDescent="0.25">
      <c r="A140" s="5" t="s">
        <v>150</v>
      </c>
      <c r="B140" s="6" t="s">
        <v>14</v>
      </c>
      <c r="C140" s="7" t="s">
        <v>4</v>
      </c>
      <c r="D140" s="17" t="s">
        <v>151</v>
      </c>
      <c r="E140" s="8">
        <v>2</v>
      </c>
      <c r="F140" s="8">
        <v>3223.66</v>
      </c>
      <c r="G140" s="9">
        <f>ROUND(E140*F140,2)</f>
        <v>6447.32</v>
      </c>
      <c r="H140" s="8">
        <v>2</v>
      </c>
      <c r="I140" s="8">
        <v>3223.66</v>
      </c>
      <c r="J140" s="9">
        <f>ROUND(H140*I140,2)</f>
        <v>6447.32</v>
      </c>
    </row>
    <row r="141" spans="1:10" ht="157.5" x14ac:dyDescent="0.25">
      <c r="A141" s="10"/>
      <c r="B141" s="10"/>
      <c r="C141" s="10"/>
      <c r="D141" s="17" t="s">
        <v>152</v>
      </c>
      <c r="E141" s="10"/>
      <c r="F141" s="10"/>
      <c r="G141" s="10"/>
      <c r="H141" s="10"/>
      <c r="I141" s="10"/>
      <c r="J141" s="10"/>
    </row>
    <row r="142" spans="1:10" ht="14.25" x14ac:dyDescent="0.25">
      <c r="A142" s="10"/>
      <c r="B142" s="10"/>
      <c r="C142" s="10"/>
      <c r="D142" s="18" t="s">
        <v>153</v>
      </c>
      <c r="E142" s="8">
        <v>1</v>
      </c>
      <c r="F142" s="8">
        <f>SUM(G136:G141)</f>
        <v>13818.02</v>
      </c>
      <c r="G142" s="11">
        <f>ROUND(E142*F142,2)</f>
        <v>13818.02</v>
      </c>
      <c r="H142" s="8">
        <v>1</v>
      </c>
      <c r="I142" s="8">
        <f>SUM(J136:J141)</f>
        <v>13818.02</v>
      </c>
      <c r="J142" s="11">
        <f>ROUND(H142*I142,2)</f>
        <v>13818.02</v>
      </c>
    </row>
    <row r="143" spans="1:10" ht="1.1499999999999999" customHeight="1" x14ac:dyDescent="0.25">
      <c r="A143" s="12"/>
      <c r="B143" s="12"/>
      <c r="C143" s="12"/>
      <c r="D143" s="19"/>
      <c r="E143" s="12"/>
      <c r="F143" s="12"/>
      <c r="G143" s="12"/>
      <c r="H143" s="12"/>
      <c r="I143" s="12"/>
      <c r="J143" s="12"/>
    </row>
    <row r="144" spans="1:10" x14ac:dyDescent="0.25">
      <c r="A144" s="13" t="s">
        <v>154</v>
      </c>
      <c r="B144" s="13" t="s">
        <v>9</v>
      </c>
      <c r="C144" s="13" t="s">
        <v>10</v>
      </c>
      <c r="D144" s="20" t="s">
        <v>155</v>
      </c>
      <c r="E144" s="14">
        <f t="shared" ref="E144:J144" si="16">E150</f>
        <v>1</v>
      </c>
      <c r="F144" s="14">
        <f t="shared" si="16"/>
        <v>9020.92</v>
      </c>
      <c r="G144" s="14">
        <f t="shared" si="16"/>
        <v>9020.92</v>
      </c>
      <c r="H144" s="14">
        <f t="shared" si="16"/>
        <v>1</v>
      </c>
      <c r="I144" s="14">
        <f t="shared" si="16"/>
        <v>6315.28</v>
      </c>
      <c r="J144" s="14">
        <f t="shared" si="16"/>
        <v>6315.28</v>
      </c>
    </row>
    <row r="145" spans="1:10" ht="14.25" x14ac:dyDescent="0.25">
      <c r="A145" s="5" t="s">
        <v>156</v>
      </c>
      <c r="B145" s="6" t="s">
        <v>14</v>
      </c>
      <c r="C145" s="7" t="s">
        <v>4</v>
      </c>
      <c r="D145" s="17" t="s">
        <v>255</v>
      </c>
      <c r="E145" s="8">
        <v>6</v>
      </c>
      <c r="F145" s="8">
        <v>507.26</v>
      </c>
      <c r="G145" s="9">
        <f>ROUND(E145*F145,2)</f>
        <v>3043.56</v>
      </c>
      <c r="H145" s="8">
        <v>4</v>
      </c>
      <c r="I145" s="8">
        <v>507.26</v>
      </c>
      <c r="J145" s="9">
        <f>ROUND(H145*I145,2)</f>
        <v>2029.04</v>
      </c>
    </row>
    <row r="146" spans="1:10" ht="157.5" x14ac:dyDescent="0.25">
      <c r="A146" s="10"/>
      <c r="B146" s="10"/>
      <c r="C146" s="10"/>
      <c r="D146" s="17" t="s">
        <v>157</v>
      </c>
      <c r="E146" s="10"/>
      <c r="F146" s="10"/>
      <c r="G146" s="10"/>
      <c r="H146" s="10"/>
      <c r="I146" s="10"/>
      <c r="J146" s="10"/>
    </row>
    <row r="147" spans="1:10" ht="14.25" x14ac:dyDescent="0.25">
      <c r="A147" s="5" t="s">
        <v>158</v>
      </c>
      <c r="B147" s="6" t="s">
        <v>14</v>
      </c>
      <c r="C147" s="7" t="s">
        <v>4</v>
      </c>
      <c r="D147" s="17" t="s">
        <v>159</v>
      </c>
      <c r="E147" s="8">
        <v>6</v>
      </c>
      <c r="F147" s="8">
        <v>845.56</v>
      </c>
      <c r="G147" s="9">
        <f>ROUND(E147*F147,2)</f>
        <v>5073.3599999999997</v>
      </c>
      <c r="H147" s="8">
        <v>4</v>
      </c>
      <c r="I147" s="8">
        <v>845.56</v>
      </c>
      <c r="J147" s="9">
        <f>ROUND(H147*I147,2)</f>
        <v>3382.24</v>
      </c>
    </row>
    <row r="148" spans="1:10" ht="180" x14ac:dyDescent="0.25">
      <c r="A148" s="10"/>
      <c r="B148" s="10"/>
      <c r="C148" s="10"/>
      <c r="D148" s="17" t="s">
        <v>160</v>
      </c>
      <c r="E148" s="10"/>
      <c r="F148" s="10"/>
      <c r="G148" s="10"/>
      <c r="H148" s="10"/>
      <c r="I148" s="10"/>
      <c r="J148" s="10"/>
    </row>
    <row r="149" spans="1:10" ht="14.25" x14ac:dyDescent="0.25">
      <c r="A149" s="5" t="s">
        <v>161</v>
      </c>
      <c r="B149" s="7" t="s">
        <v>14</v>
      </c>
      <c r="C149" s="7" t="s">
        <v>15</v>
      </c>
      <c r="D149" s="17" t="s">
        <v>162</v>
      </c>
      <c r="E149" s="8">
        <v>100</v>
      </c>
      <c r="F149" s="8">
        <v>9.0399999999999991</v>
      </c>
      <c r="G149" s="9">
        <f>ROUND(E149*F149,2)</f>
        <v>904</v>
      </c>
      <c r="H149" s="8">
        <v>100</v>
      </c>
      <c r="I149" s="8">
        <v>9.0399999999999991</v>
      </c>
      <c r="J149" s="9">
        <f>ROUND(H149*I149,2)</f>
        <v>904</v>
      </c>
    </row>
    <row r="150" spans="1:10" ht="14.25" x14ac:dyDescent="0.25">
      <c r="A150" s="10"/>
      <c r="B150" s="10"/>
      <c r="C150" s="10"/>
      <c r="D150" s="18" t="s">
        <v>163</v>
      </c>
      <c r="E150" s="8">
        <v>1</v>
      </c>
      <c r="F150" s="8">
        <f>SUM(G145:G149)</f>
        <v>9020.92</v>
      </c>
      <c r="G150" s="11">
        <f>ROUND(E150*F150,2)</f>
        <v>9020.92</v>
      </c>
      <c r="H150" s="8">
        <v>1</v>
      </c>
      <c r="I150" s="8">
        <f>SUM(J145:J149)</f>
        <v>6315.28</v>
      </c>
      <c r="J150" s="11">
        <f>ROUND(H150*I150,2)</f>
        <v>6315.28</v>
      </c>
    </row>
    <row r="151" spans="1:10" ht="1.1499999999999999" customHeight="1" x14ac:dyDescent="0.25">
      <c r="A151" s="12"/>
      <c r="B151" s="12"/>
      <c r="C151" s="12"/>
      <c r="D151" s="19"/>
      <c r="E151" s="12"/>
      <c r="F151" s="12"/>
      <c r="G151" s="12"/>
      <c r="H151" s="12"/>
      <c r="I151" s="12"/>
      <c r="J151" s="12"/>
    </row>
    <row r="152" spans="1:10" x14ac:dyDescent="0.25">
      <c r="A152" s="13" t="s">
        <v>224</v>
      </c>
      <c r="B152" s="13" t="s">
        <v>9</v>
      </c>
      <c r="C152" s="13" t="s">
        <v>10</v>
      </c>
      <c r="D152" s="20" t="s">
        <v>225</v>
      </c>
      <c r="E152" s="14">
        <f>E164</f>
        <v>1</v>
      </c>
      <c r="F152" s="14">
        <f>F157</f>
        <v>3212.7</v>
      </c>
      <c r="G152" s="14">
        <f>F152</f>
        <v>3212.7</v>
      </c>
      <c r="H152" s="14">
        <f>H164</f>
        <v>1</v>
      </c>
      <c r="I152" s="14">
        <f>I157</f>
        <v>3212.7</v>
      </c>
      <c r="J152" s="14">
        <f>I152</f>
        <v>3212.7</v>
      </c>
    </row>
    <row r="153" spans="1:10" x14ac:dyDescent="0.25">
      <c r="A153" s="5" t="s">
        <v>228</v>
      </c>
      <c r="B153" s="7" t="s">
        <v>14</v>
      </c>
      <c r="C153" s="7" t="s">
        <v>4</v>
      </c>
      <c r="D153" s="17" t="s">
        <v>226</v>
      </c>
      <c r="E153" s="8">
        <v>3</v>
      </c>
      <c r="F153" s="8">
        <v>705.45</v>
      </c>
      <c r="G153" s="9">
        <f>ROUND(E153*F153,2)</f>
        <v>2116.35</v>
      </c>
      <c r="H153" s="8">
        <v>3</v>
      </c>
      <c r="I153" s="8">
        <v>705.45</v>
      </c>
      <c r="J153" s="9">
        <f>ROUND(H153*I153,2)</f>
        <v>2116.35</v>
      </c>
    </row>
    <row r="154" spans="1:10" ht="135.19999999999999" customHeight="1" x14ac:dyDescent="0.25">
      <c r="A154" s="10"/>
      <c r="B154" s="10"/>
      <c r="C154" s="10"/>
      <c r="D154" s="17" t="s">
        <v>227</v>
      </c>
      <c r="E154" s="10"/>
      <c r="F154" s="10"/>
      <c r="G154" s="10"/>
      <c r="H154" s="10"/>
      <c r="I154" s="10"/>
      <c r="J154" s="10"/>
    </row>
    <row r="155" spans="1:10" x14ac:dyDescent="0.25">
      <c r="A155" s="5" t="s">
        <v>229</v>
      </c>
      <c r="B155" s="6" t="s">
        <v>14</v>
      </c>
      <c r="C155" s="7" t="s">
        <v>4</v>
      </c>
      <c r="D155" s="17" t="s">
        <v>231</v>
      </c>
      <c r="E155" s="8">
        <v>3</v>
      </c>
      <c r="F155" s="8">
        <v>365.45</v>
      </c>
      <c r="G155" s="9">
        <f>ROUND(E155*F155,2)</f>
        <v>1096.3499999999999</v>
      </c>
      <c r="H155" s="8">
        <v>3</v>
      </c>
      <c r="I155" s="8">
        <v>365.45</v>
      </c>
      <c r="J155" s="9">
        <f>ROUND(H155*I155,2)</f>
        <v>1096.3499999999999</v>
      </c>
    </row>
    <row r="156" spans="1:10" ht="168.75" x14ac:dyDescent="0.25">
      <c r="A156" s="10"/>
      <c r="B156" s="10"/>
      <c r="C156" s="10"/>
      <c r="D156" s="17" t="s">
        <v>232</v>
      </c>
      <c r="E156" s="10"/>
      <c r="F156" s="10"/>
      <c r="G156" s="10"/>
      <c r="H156" s="10"/>
      <c r="I156" s="10"/>
      <c r="J156" s="10"/>
    </row>
    <row r="157" spans="1:10" ht="14.25" x14ac:dyDescent="0.25">
      <c r="A157" s="10"/>
      <c r="B157" s="10"/>
      <c r="C157" s="10"/>
      <c r="D157" s="18" t="s">
        <v>230</v>
      </c>
      <c r="E157" s="8">
        <v>1</v>
      </c>
      <c r="F157" s="8">
        <f>SUM(G153:G156)</f>
        <v>3212.7</v>
      </c>
      <c r="G157" s="11">
        <f>ROUND(E157*F157,2)</f>
        <v>3212.7</v>
      </c>
      <c r="H157" s="8">
        <v>1</v>
      </c>
      <c r="I157" s="8">
        <f>SUM(J153:J156)</f>
        <v>3212.7</v>
      </c>
      <c r="J157" s="11">
        <f>ROUND(H157*I157,2)</f>
        <v>3212.7</v>
      </c>
    </row>
    <row r="158" spans="1:10" ht="16.350000000000001" customHeight="1" x14ac:dyDescent="0.25">
      <c r="A158" s="13" t="s">
        <v>256</v>
      </c>
      <c r="B158" s="13" t="s">
        <v>9</v>
      </c>
      <c r="C158" s="13" t="s">
        <v>10</v>
      </c>
      <c r="D158" s="20" t="s">
        <v>257</v>
      </c>
      <c r="E158" s="14">
        <f>E172</f>
        <v>1</v>
      </c>
      <c r="F158" s="14">
        <f>F163</f>
        <v>2939.7</v>
      </c>
      <c r="G158" s="14">
        <f>G163</f>
        <v>2939.7</v>
      </c>
      <c r="H158" s="14">
        <f>H172</f>
        <v>1</v>
      </c>
      <c r="I158" s="14">
        <f>I163</f>
        <v>2939.7</v>
      </c>
      <c r="J158" s="14">
        <f>J163</f>
        <v>2939.7</v>
      </c>
    </row>
    <row r="159" spans="1:10" ht="14.25" x14ac:dyDescent="0.25">
      <c r="A159" s="5" t="s">
        <v>261</v>
      </c>
      <c r="B159" s="6" t="s">
        <v>14</v>
      </c>
      <c r="C159" s="7" t="s">
        <v>4</v>
      </c>
      <c r="D159" s="17" t="s">
        <v>258</v>
      </c>
      <c r="E159" s="8">
        <v>10</v>
      </c>
      <c r="F159" s="8">
        <v>240</v>
      </c>
      <c r="G159" s="9">
        <f>ROUND(E159*F159,2)</f>
        <v>2400</v>
      </c>
      <c r="H159" s="8">
        <v>10</v>
      </c>
      <c r="I159" s="8">
        <v>240</v>
      </c>
      <c r="J159" s="9">
        <f>ROUND(H159*I159,2)</f>
        <v>2400</v>
      </c>
    </row>
    <row r="160" spans="1:10" ht="45" x14ac:dyDescent="0.25">
      <c r="A160" s="10"/>
      <c r="B160" s="6"/>
      <c r="C160" s="10"/>
      <c r="D160" s="17" t="s">
        <v>263</v>
      </c>
      <c r="E160" s="10"/>
      <c r="F160" s="10"/>
      <c r="G160" s="10"/>
      <c r="H160" s="10"/>
      <c r="I160" s="10"/>
      <c r="J160" s="10"/>
    </row>
    <row r="161" spans="1:10" ht="14.25" x14ac:dyDescent="0.25">
      <c r="A161" s="5" t="s">
        <v>260</v>
      </c>
      <c r="B161" s="6" t="s">
        <v>14</v>
      </c>
      <c r="C161" s="7" t="s">
        <v>4</v>
      </c>
      <c r="D161" s="17" t="s">
        <v>262</v>
      </c>
      <c r="E161" s="8">
        <v>10</v>
      </c>
      <c r="F161" s="8">
        <v>53.97</v>
      </c>
      <c r="G161" s="9">
        <f>ROUND(E161*F161,2)</f>
        <v>539.70000000000005</v>
      </c>
      <c r="H161" s="8">
        <v>10</v>
      </c>
      <c r="I161" s="8">
        <v>53.97</v>
      </c>
      <c r="J161" s="9">
        <f>ROUND(H161*I161,2)</f>
        <v>539.70000000000005</v>
      </c>
    </row>
    <row r="162" spans="1:10" ht="32.65" x14ac:dyDescent="0.25">
      <c r="A162" s="10"/>
      <c r="B162" s="10"/>
      <c r="C162" s="10"/>
      <c r="D162" s="17" t="s">
        <v>264</v>
      </c>
      <c r="E162" s="10"/>
      <c r="F162" s="10"/>
      <c r="G162" s="10"/>
      <c r="H162" s="10"/>
      <c r="I162" s="10"/>
      <c r="J162" s="10"/>
    </row>
    <row r="163" spans="1:10" ht="14.25" x14ac:dyDescent="0.25">
      <c r="A163" s="10"/>
      <c r="B163" s="10"/>
      <c r="C163" s="10"/>
      <c r="D163" s="18" t="s">
        <v>259</v>
      </c>
      <c r="E163" s="8">
        <v>1</v>
      </c>
      <c r="F163" s="8">
        <f>SUM(G159:G162)</f>
        <v>2939.7</v>
      </c>
      <c r="G163" s="11">
        <f>ROUND(E163*F163,2)</f>
        <v>2939.7</v>
      </c>
      <c r="H163" s="8">
        <v>1</v>
      </c>
      <c r="I163" s="8">
        <f>SUM(J159:J162)</f>
        <v>2939.7</v>
      </c>
      <c r="J163" s="11">
        <f>ROUND(H163*I163,2)</f>
        <v>2939.7</v>
      </c>
    </row>
    <row r="164" spans="1:10" ht="14.25" x14ac:dyDescent="0.25">
      <c r="A164" s="10"/>
      <c r="B164" s="10"/>
      <c r="C164" s="10"/>
      <c r="D164" s="18" t="s">
        <v>164</v>
      </c>
      <c r="E164" s="8">
        <v>1</v>
      </c>
      <c r="F164" s="11">
        <f>G158+G152+G144+G135</f>
        <v>28991.34</v>
      </c>
      <c r="G164" s="11">
        <f>ROUND(E164*F164,2)</f>
        <v>28991.34</v>
      </c>
      <c r="H164" s="8">
        <v>1</v>
      </c>
      <c r="I164" s="11">
        <f>J158+J152+J144+J135</f>
        <v>26285.7</v>
      </c>
      <c r="J164" s="11">
        <f>ROUND(H164*I164,2)</f>
        <v>26285.7</v>
      </c>
    </row>
    <row r="165" spans="1:10" ht="1.1499999999999999" customHeight="1" x14ac:dyDescent="0.25">
      <c r="A165" s="12"/>
      <c r="B165" s="12"/>
      <c r="C165" s="12"/>
      <c r="D165" s="19"/>
      <c r="E165" s="12"/>
      <c r="F165" s="12"/>
      <c r="G165" s="12"/>
      <c r="H165" s="12"/>
      <c r="I165" s="12"/>
      <c r="J165" s="12"/>
    </row>
    <row r="166" spans="1:10" x14ac:dyDescent="0.25">
      <c r="A166" s="23" t="s">
        <v>165</v>
      </c>
      <c r="B166" s="23" t="s">
        <v>9</v>
      </c>
      <c r="C166" s="23" t="s">
        <v>10</v>
      </c>
      <c r="D166" s="24" t="s">
        <v>166</v>
      </c>
      <c r="E166" s="25">
        <f t="shared" ref="E166:J166" si="17">E194</f>
        <v>1</v>
      </c>
      <c r="F166" s="25">
        <f t="shared" si="17"/>
        <v>12234.4</v>
      </c>
      <c r="G166" s="25">
        <f t="shared" si="17"/>
        <v>12234.4</v>
      </c>
      <c r="H166" s="25">
        <f t="shared" si="17"/>
        <v>1</v>
      </c>
      <c r="I166" s="25">
        <f t="shared" si="17"/>
        <v>11614.5</v>
      </c>
      <c r="J166" s="25">
        <f t="shared" si="17"/>
        <v>11614.5</v>
      </c>
    </row>
    <row r="167" spans="1:10" x14ac:dyDescent="0.25">
      <c r="A167" s="13" t="s">
        <v>167</v>
      </c>
      <c r="B167" s="13" t="s">
        <v>9</v>
      </c>
      <c r="C167" s="13" t="s">
        <v>10</v>
      </c>
      <c r="D167" s="20" t="s">
        <v>168</v>
      </c>
      <c r="E167" s="14">
        <f t="shared" ref="E167:J167" si="18">E172</f>
        <v>1</v>
      </c>
      <c r="F167" s="14">
        <f t="shared" si="18"/>
        <v>8694</v>
      </c>
      <c r="G167" s="14">
        <f t="shared" si="18"/>
        <v>8694</v>
      </c>
      <c r="H167" s="14">
        <f t="shared" si="18"/>
        <v>1</v>
      </c>
      <c r="I167" s="14">
        <f t="shared" si="18"/>
        <v>8256</v>
      </c>
      <c r="J167" s="14">
        <f t="shared" si="18"/>
        <v>8256</v>
      </c>
    </row>
    <row r="168" spans="1:10" ht="14.25" x14ac:dyDescent="0.25">
      <c r="A168" s="5" t="s">
        <v>169</v>
      </c>
      <c r="B168" s="6" t="s">
        <v>14</v>
      </c>
      <c r="C168" s="7" t="s">
        <v>24</v>
      </c>
      <c r="D168" s="17" t="s">
        <v>170</v>
      </c>
      <c r="E168" s="8">
        <v>450</v>
      </c>
      <c r="F168" s="8">
        <v>8.76</v>
      </c>
      <c r="G168" s="9">
        <f>ROUND(E168*F168,2)</f>
        <v>3942</v>
      </c>
      <c r="H168" s="8">
        <v>400</v>
      </c>
      <c r="I168" s="8">
        <v>8.76</v>
      </c>
      <c r="J168" s="9">
        <f>ROUND(H168*I168,2)</f>
        <v>3504</v>
      </c>
    </row>
    <row r="169" spans="1:10" ht="33.75" x14ac:dyDescent="0.25">
      <c r="A169" s="10"/>
      <c r="B169" s="10"/>
      <c r="C169" s="10"/>
      <c r="D169" s="17" t="s">
        <v>171</v>
      </c>
      <c r="E169" s="10"/>
      <c r="F169" s="10"/>
      <c r="G169" s="10"/>
      <c r="H169" s="10"/>
      <c r="I169" s="10"/>
      <c r="J169" s="10"/>
    </row>
    <row r="170" spans="1:10" ht="14.25" x14ac:dyDescent="0.25">
      <c r="A170" s="5" t="s">
        <v>172</v>
      </c>
      <c r="B170" s="6" t="s">
        <v>14</v>
      </c>
      <c r="C170" s="7" t="s">
        <v>24</v>
      </c>
      <c r="D170" s="17" t="s">
        <v>173</v>
      </c>
      <c r="E170" s="8">
        <v>400</v>
      </c>
      <c r="F170" s="8">
        <v>11.88</v>
      </c>
      <c r="G170" s="9">
        <f>ROUND(E170*F170,2)</f>
        <v>4752</v>
      </c>
      <c r="H170" s="8">
        <v>400</v>
      </c>
      <c r="I170" s="8">
        <v>11.88</v>
      </c>
      <c r="J170" s="9">
        <f>ROUND(H170*I170,2)</f>
        <v>4752</v>
      </c>
    </row>
    <row r="171" spans="1:10" ht="33.75" x14ac:dyDescent="0.25">
      <c r="A171" s="10"/>
      <c r="B171" s="10"/>
      <c r="C171" s="10"/>
      <c r="D171" s="17" t="s">
        <v>174</v>
      </c>
      <c r="E171" s="10"/>
      <c r="F171" s="10"/>
      <c r="G171" s="10"/>
      <c r="H171" s="10"/>
      <c r="I171" s="10"/>
      <c r="J171" s="10"/>
    </row>
    <row r="172" spans="1:10" ht="14.25" x14ac:dyDescent="0.25">
      <c r="A172" s="10"/>
      <c r="B172" s="10"/>
      <c r="C172" s="10"/>
      <c r="D172" s="18" t="s">
        <v>175</v>
      </c>
      <c r="E172" s="8">
        <v>1</v>
      </c>
      <c r="F172" s="8">
        <f>SUM(G168:G171)</f>
        <v>8694</v>
      </c>
      <c r="G172" s="11">
        <f>ROUND(E172*F172,2)</f>
        <v>8694</v>
      </c>
      <c r="H172" s="8">
        <v>1</v>
      </c>
      <c r="I172" s="8">
        <f>SUM(J168:J171)</f>
        <v>8256</v>
      </c>
      <c r="J172" s="11">
        <f>ROUND(H172*I172,2)</f>
        <v>8256</v>
      </c>
    </row>
    <row r="173" spans="1:10" ht="1.1499999999999999" customHeight="1" x14ac:dyDescent="0.25">
      <c r="A173" s="12"/>
      <c r="B173" s="12"/>
      <c r="C173" s="12"/>
      <c r="D173" s="19"/>
      <c r="E173" s="12"/>
      <c r="F173" s="12"/>
      <c r="G173" s="12"/>
      <c r="H173" s="12"/>
      <c r="I173" s="12"/>
      <c r="J173" s="12"/>
    </row>
    <row r="174" spans="1:10" x14ac:dyDescent="0.25">
      <c r="A174" s="13" t="s">
        <v>176</v>
      </c>
      <c r="B174" s="13" t="s">
        <v>9</v>
      </c>
      <c r="C174" s="13" t="s">
        <v>10</v>
      </c>
      <c r="D174" s="20" t="s">
        <v>177</v>
      </c>
      <c r="E174" s="14">
        <f t="shared" ref="E174:J174" si="19">E179</f>
        <v>1</v>
      </c>
      <c r="F174" s="14">
        <f t="shared" si="19"/>
        <v>945.6</v>
      </c>
      <c r="G174" s="14">
        <f t="shared" si="19"/>
        <v>945.6</v>
      </c>
      <c r="H174" s="14">
        <f t="shared" si="19"/>
        <v>1</v>
      </c>
      <c r="I174" s="14">
        <f t="shared" si="19"/>
        <v>945.6</v>
      </c>
      <c r="J174" s="14">
        <f t="shared" si="19"/>
        <v>945.6</v>
      </c>
    </row>
    <row r="175" spans="1:10" ht="14.25" x14ac:dyDescent="0.25">
      <c r="A175" s="5" t="s">
        <v>178</v>
      </c>
      <c r="B175" s="6" t="s">
        <v>14</v>
      </c>
      <c r="C175" s="7" t="s">
        <v>24</v>
      </c>
      <c r="D175" s="17" t="s">
        <v>179</v>
      </c>
      <c r="E175" s="8">
        <v>20</v>
      </c>
      <c r="F175" s="8">
        <v>23.64</v>
      </c>
      <c r="G175" s="9">
        <f>ROUND(E175*F175,2)</f>
        <v>472.8</v>
      </c>
      <c r="H175" s="8">
        <v>20</v>
      </c>
      <c r="I175" s="8">
        <v>23.64</v>
      </c>
      <c r="J175" s="9">
        <f>ROUND(H175*I175,2)</f>
        <v>472.8</v>
      </c>
    </row>
    <row r="176" spans="1:10" ht="33.75" x14ac:dyDescent="0.25">
      <c r="A176" s="10"/>
      <c r="B176" s="10"/>
      <c r="C176" s="10"/>
      <c r="D176" s="17" t="s">
        <v>180</v>
      </c>
      <c r="E176" s="10"/>
      <c r="F176" s="10"/>
      <c r="G176" s="10"/>
      <c r="H176" s="10"/>
      <c r="I176" s="10"/>
      <c r="J176" s="10"/>
    </row>
    <row r="177" spans="1:10" ht="14.25" x14ac:dyDescent="0.25">
      <c r="A177" s="5" t="s">
        <v>181</v>
      </c>
      <c r="B177" s="6" t="s">
        <v>14</v>
      </c>
      <c r="C177" s="7" t="s">
        <v>24</v>
      </c>
      <c r="D177" s="17" t="s">
        <v>182</v>
      </c>
      <c r="E177" s="8">
        <v>20</v>
      </c>
      <c r="F177" s="8">
        <v>23.64</v>
      </c>
      <c r="G177" s="9">
        <f>ROUND(E177*F177,2)</f>
        <v>472.8</v>
      </c>
      <c r="H177" s="8">
        <v>20</v>
      </c>
      <c r="I177" s="8">
        <v>23.64</v>
      </c>
      <c r="J177" s="9">
        <f>ROUND(H177*I177,2)</f>
        <v>472.8</v>
      </c>
    </row>
    <row r="178" spans="1:10" ht="33.75" x14ac:dyDescent="0.25">
      <c r="A178" s="10"/>
      <c r="B178" s="10"/>
      <c r="C178" s="10"/>
      <c r="D178" s="17" t="s">
        <v>183</v>
      </c>
      <c r="E178" s="10"/>
      <c r="F178" s="10"/>
      <c r="G178" s="10"/>
      <c r="H178" s="10"/>
      <c r="I178" s="10"/>
      <c r="J178" s="10"/>
    </row>
    <row r="179" spans="1:10" ht="14.25" x14ac:dyDescent="0.25">
      <c r="A179" s="10"/>
      <c r="B179" s="10"/>
      <c r="C179" s="10"/>
      <c r="D179" s="18" t="s">
        <v>184</v>
      </c>
      <c r="E179" s="8">
        <v>1</v>
      </c>
      <c r="F179" s="8">
        <f>SUM(G175:G177)</f>
        <v>945.6</v>
      </c>
      <c r="G179" s="11">
        <f>ROUND(E179*F179,2)</f>
        <v>945.6</v>
      </c>
      <c r="H179" s="8">
        <v>1</v>
      </c>
      <c r="I179" s="8">
        <f>SUM(J175:J177)</f>
        <v>945.6</v>
      </c>
      <c r="J179" s="11">
        <f>ROUND(H179*I179,2)</f>
        <v>945.6</v>
      </c>
    </row>
    <row r="180" spans="1:10" ht="1.1499999999999999" customHeight="1" x14ac:dyDescent="0.25">
      <c r="A180" s="12"/>
      <c r="B180" s="12"/>
      <c r="C180" s="12"/>
      <c r="D180" s="19"/>
      <c r="E180" s="12"/>
      <c r="F180" s="12"/>
      <c r="G180" s="12"/>
      <c r="H180" s="12"/>
      <c r="I180" s="12"/>
      <c r="J180" s="12"/>
    </row>
    <row r="181" spans="1:10" x14ac:dyDescent="0.25">
      <c r="A181" s="13" t="s">
        <v>185</v>
      </c>
      <c r="B181" s="13" t="s">
        <v>9</v>
      </c>
      <c r="C181" s="13" t="s">
        <v>10</v>
      </c>
      <c r="D181" s="20" t="s">
        <v>186</v>
      </c>
      <c r="E181" s="14">
        <f t="shared" ref="E181:J181" si="20">E192</f>
        <v>1</v>
      </c>
      <c r="F181" s="14">
        <f t="shared" si="20"/>
        <v>2594.8000000000002</v>
      </c>
      <c r="G181" s="14">
        <f t="shared" si="20"/>
        <v>2594.8000000000002</v>
      </c>
      <c r="H181" s="14">
        <f t="shared" si="20"/>
        <v>1</v>
      </c>
      <c r="I181" s="14">
        <f t="shared" si="20"/>
        <v>2412.9</v>
      </c>
      <c r="J181" s="14">
        <f t="shared" si="20"/>
        <v>2412.9</v>
      </c>
    </row>
    <row r="182" spans="1:10" ht="14.25" x14ac:dyDescent="0.25">
      <c r="A182" s="5" t="s">
        <v>187</v>
      </c>
      <c r="B182" s="6" t="s">
        <v>14</v>
      </c>
      <c r="C182" s="7" t="s">
        <v>24</v>
      </c>
      <c r="D182" s="17" t="s">
        <v>188</v>
      </c>
      <c r="E182" s="8">
        <v>50</v>
      </c>
      <c r="F182" s="8">
        <v>28.75</v>
      </c>
      <c r="G182" s="9">
        <f>ROUND(E182*F182,2)</f>
        <v>1437.5</v>
      </c>
      <c r="H182" s="8">
        <v>50</v>
      </c>
      <c r="I182" s="8">
        <v>28.75</v>
      </c>
      <c r="J182" s="9">
        <f>ROUND(H182*I182,2)</f>
        <v>1437.5</v>
      </c>
    </row>
    <row r="183" spans="1:10" ht="101.25" x14ac:dyDescent="0.25">
      <c r="A183" s="10"/>
      <c r="B183" s="10"/>
      <c r="C183" s="10"/>
      <c r="D183" s="17" t="s">
        <v>189</v>
      </c>
      <c r="E183" s="10"/>
      <c r="F183" s="10"/>
      <c r="G183" s="10"/>
      <c r="H183" s="10"/>
      <c r="I183" s="10"/>
      <c r="J183" s="10"/>
    </row>
    <row r="184" spans="1:10" ht="14.25" x14ac:dyDescent="0.25">
      <c r="A184" s="5" t="s">
        <v>190</v>
      </c>
      <c r="B184" s="6" t="s">
        <v>14</v>
      </c>
      <c r="C184" s="7" t="s">
        <v>24</v>
      </c>
      <c r="D184" s="17" t="s">
        <v>191</v>
      </c>
      <c r="E184" s="8">
        <v>20</v>
      </c>
      <c r="F184" s="8">
        <v>12.39</v>
      </c>
      <c r="G184" s="9">
        <f>ROUND(E184*F184,2)</f>
        <v>247.8</v>
      </c>
      <c r="H184" s="8">
        <v>20</v>
      </c>
      <c r="I184" s="8">
        <v>12.39</v>
      </c>
      <c r="J184" s="9">
        <f>ROUND(H184*I184,2)</f>
        <v>247.8</v>
      </c>
    </row>
    <row r="185" spans="1:10" ht="22.5" x14ac:dyDescent="0.25">
      <c r="A185" s="10"/>
      <c r="B185" s="10"/>
      <c r="C185" s="10"/>
      <c r="D185" s="17" t="s">
        <v>192</v>
      </c>
      <c r="E185" s="10"/>
      <c r="F185" s="10"/>
      <c r="G185" s="10"/>
      <c r="H185" s="10"/>
      <c r="I185" s="10"/>
      <c r="J185" s="10"/>
    </row>
    <row r="186" spans="1:10" ht="14.25" x14ac:dyDescent="0.25">
      <c r="A186" s="5" t="s">
        <v>193</v>
      </c>
      <c r="B186" s="6" t="s">
        <v>14</v>
      </c>
      <c r="C186" s="7" t="s">
        <v>15</v>
      </c>
      <c r="D186" s="17" t="s">
        <v>194</v>
      </c>
      <c r="E186" s="8">
        <v>50</v>
      </c>
      <c r="F186" s="8">
        <v>5.99</v>
      </c>
      <c r="G186" s="9">
        <f>ROUND(E186*F186,2)</f>
        <v>299.5</v>
      </c>
      <c r="H186" s="8">
        <v>40</v>
      </c>
      <c r="I186" s="8">
        <v>5.99</v>
      </c>
      <c r="J186" s="9">
        <f>ROUND(H186*I186,2)</f>
        <v>239.6</v>
      </c>
    </row>
    <row r="187" spans="1:10" ht="56.25" x14ac:dyDescent="0.25">
      <c r="A187" s="10"/>
      <c r="B187" s="10"/>
      <c r="C187" s="10"/>
      <c r="D187" s="17" t="s">
        <v>195</v>
      </c>
      <c r="E187" s="10"/>
      <c r="F187" s="10"/>
      <c r="G187" s="10"/>
      <c r="H187" s="10"/>
      <c r="I187" s="10"/>
      <c r="J187" s="10"/>
    </row>
    <row r="188" spans="1:10" ht="14.25" x14ac:dyDescent="0.25">
      <c r="A188" s="5" t="s">
        <v>196</v>
      </c>
      <c r="B188" s="6" t="s">
        <v>14</v>
      </c>
      <c r="C188" s="7" t="s">
        <v>15</v>
      </c>
      <c r="D188" s="17" t="s">
        <v>197</v>
      </c>
      <c r="E188" s="8">
        <v>50</v>
      </c>
      <c r="F188" s="8">
        <v>7.82</v>
      </c>
      <c r="G188" s="9">
        <f>ROUND(E188*F188,2)</f>
        <v>391</v>
      </c>
      <c r="H188" s="8">
        <v>40</v>
      </c>
      <c r="I188" s="8">
        <v>7.82</v>
      </c>
      <c r="J188" s="9">
        <f>ROUND(H188*I188,2)</f>
        <v>312.8</v>
      </c>
    </row>
    <row r="189" spans="1:10" ht="33.75" x14ac:dyDescent="0.25">
      <c r="A189" s="10"/>
      <c r="B189" s="10"/>
      <c r="C189" s="10"/>
      <c r="D189" s="17" t="s">
        <v>198</v>
      </c>
      <c r="E189" s="10"/>
      <c r="F189" s="10"/>
      <c r="G189" s="10"/>
      <c r="H189" s="10"/>
      <c r="I189" s="10"/>
      <c r="J189" s="10"/>
    </row>
    <row r="190" spans="1:10" x14ac:dyDescent="0.25">
      <c r="A190" s="5" t="s">
        <v>199</v>
      </c>
      <c r="B190" s="6" t="s">
        <v>14</v>
      </c>
      <c r="C190" s="7" t="s">
        <v>15</v>
      </c>
      <c r="D190" s="17" t="s">
        <v>200</v>
      </c>
      <c r="E190" s="8">
        <v>50</v>
      </c>
      <c r="F190" s="8">
        <v>4.38</v>
      </c>
      <c r="G190" s="9">
        <f>ROUND(E190*F190,2)</f>
        <v>219</v>
      </c>
      <c r="H190" s="8">
        <v>40</v>
      </c>
      <c r="I190" s="8">
        <v>4.38</v>
      </c>
      <c r="J190" s="9">
        <f>ROUND(H190*I190,2)</f>
        <v>175.2</v>
      </c>
    </row>
    <row r="191" spans="1:10" ht="56.25" x14ac:dyDescent="0.25">
      <c r="A191" s="10"/>
      <c r="B191" s="10"/>
      <c r="C191" s="10"/>
      <c r="D191" s="17" t="s">
        <v>201</v>
      </c>
      <c r="E191" s="10"/>
      <c r="F191" s="10"/>
      <c r="G191" s="10"/>
      <c r="H191" s="10"/>
      <c r="I191" s="10"/>
      <c r="J191" s="10"/>
    </row>
    <row r="192" spans="1:10" ht="14.25" x14ac:dyDescent="0.25">
      <c r="A192" s="10"/>
      <c r="B192" s="10"/>
      <c r="C192" s="10"/>
      <c r="D192" s="18" t="s">
        <v>202</v>
      </c>
      <c r="E192" s="8">
        <v>1</v>
      </c>
      <c r="F192" s="8">
        <f>SUM(G182:G191)</f>
        <v>2594.8000000000002</v>
      </c>
      <c r="G192" s="11">
        <f>ROUND(E192*F192,2)</f>
        <v>2594.8000000000002</v>
      </c>
      <c r="H192" s="8">
        <v>1</v>
      </c>
      <c r="I192" s="8">
        <f>SUM(J182:J191)</f>
        <v>2412.9</v>
      </c>
      <c r="J192" s="11">
        <f>ROUND(H192*I192,2)</f>
        <v>2412.9</v>
      </c>
    </row>
    <row r="193" spans="1:10" ht="1.1499999999999999" customHeight="1" x14ac:dyDescent="0.25">
      <c r="A193" s="12"/>
      <c r="B193" s="12"/>
      <c r="C193" s="12"/>
      <c r="D193" s="19"/>
      <c r="E193" s="12"/>
      <c r="F193" s="12"/>
      <c r="G193" s="12"/>
      <c r="H193" s="12"/>
      <c r="I193" s="12"/>
      <c r="J193" s="12"/>
    </row>
    <row r="194" spans="1:10" ht="14.25" x14ac:dyDescent="0.25">
      <c r="A194" s="10"/>
      <c r="B194" s="10"/>
      <c r="C194" s="10"/>
      <c r="D194" s="18" t="s">
        <v>203</v>
      </c>
      <c r="E194" s="8">
        <v>1</v>
      </c>
      <c r="F194" s="11">
        <f>G167+G174+G181</f>
        <v>12234.4</v>
      </c>
      <c r="G194" s="11">
        <f>ROUND(E194*F194,2)</f>
        <v>12234.4</v>
      </c>
      <c r="H194" s="8">
        <v>1</v>
      </c>
      <c r="I194" s="11">
        <f>J167+J174+J181</f>
        <v>11614.5</v>
      </c>
      <c r="J194" s="11">
        <f>ROUND(H194*I194,2)</f>
        <v>11614.5</v>
      </c>
    </row>
    <row r="195" spans="1:10" ht="1.1499999999999999" customHeight="1" x14ac:dyDescent="0.25">
      <c r="A195" s="12"/>
      <c r="B195" s="12"/>
      <c r="C195" s="12"/>
      <c r="D195" s="19"/>
      <c r="E195" s="12"/>
      <c r="F195" s="12"/>
      <c r="G195" s="12"/>
      <c r="H195" s="12"/>
      <c r="I195" s="12"/>
      <c r="J195" s="12"/>
    </row>
    <row r="196" spans="1:10" x14ac:dyDescent="0.25">
      <c r="A196" s="23" t="s">
        <v>265</v>
      </c>
      <c r="B196" s="23" t="s">
        <v>9</v>
      </c>
      <c r="C196" s="23" t="s">
        <v>10</v>
      </c>
      <c r="D196" s="24" t="s">
        <v>267</v>
      </c>
      <c r="E196" s="25">
        <v>1</v>
      </c>
      <c r="F196" s="25">
        <f>F207</f>
        <v>21510</v>
      </c>
      <c r="G196" s="25">
        <f>G207</f>
        <v>21510</v>
      </c>
      <c r="H196" s="25">
        <v>1</v>
      </c>
      <c r="I196" s="25">
        <f>I207</f>
        <v>18785</v>
      </c>
      <c r="J196" s="25">
        <f>J207</f>
        <v>18785</v>
      </c>
    </row>
    <row r="197" spans="1:10" ht="14.25" x14ac:dyDescent="0.25">
      <c r="A197" s="5" t="s">
        <v>266</v>
      </c>
      <c r="B197" s="6" t="s">
        <v>14</v>
      </c>
      <c r="C197" s="7" t="s">
        <v>24</v>
      </c>
      <c r="D197" s="17" t="s">
        <v>269</v>
      </c>
      <c r="E197" s="8">
        <v>30</v>
      </c>
      <c r="F197" s="8">
        <v>42</v>
      </c>
      <c r="G197" s="9">
        <f>ROUND(E197*F197,2)</f>
        <v>1260</v>
      </c>
      <c r="H197" s="8">
        <v>30</v>
      </c>
      <c r="I197" s="8">
        <v>42</v>
      </c>
      <c r="J197" s="9">
        <f>ROUND(H197*I197,2)</f>
        <v>1260</v>
      </c>
    </row>
    <row r="198" spans="1:10" ht="67.5" x14ac:dyDescent="0.25">
      <c r="A198" s="10"/>
      <c r="B198" s="10"/>
      <c r="C198" s="10"/>
      <c r="D198" s="17" t="s">
        <v>268</v>
      </c>
      <c r="E198" s="10"/>
      <c r="F198" s="10"/>
      <c r="G198" s="10"/>
      <c r="H198" s="10"/>
      <c r="I198" s="10"/>
      <c r="J198" s="10"/>
    </row>
    <row r="199" spans="1:10" ht="14.25" x14ac:dyDescent="0.25">
      <c r="A199" s="5" t="s">
        <v>271</v>
      </c>
      <c r="B199" s="6" t="s">
        <v>14</v>
      </c>
      <c r="C199" s="7" t="s">
        <v>24</v>
      </c>
      <c r="D199" s="17" t="s">
        <v>294</v>
      </c>
      <c r="E199" s="8">
        <v>100</v>
      </c>
      <c r="F199" s="8">
        <v>32.5</v>
      </c>
      <c r="G199" s="9">
        <f>ROUND(E199*F199,2)</f>
        <v>3250</v>
      </c>
      <c r="H199" s="8">
        <v>50</v>
      </c>
      <c r="I199" s="8">
        <v>32.5</v>
      </c>
      <c r="J199" s="9">
        <f>ROUND(H199*I199,2)</f>
        <v>1625</v>
      </c>
    </row>
    <row r="200" spans="1:10" ht="123.75" x14ac:dyDescent="0.25">
      <c r="A200" s="10"/>
      <c r="B200" s="10"/>
      <c r="C200" s="10"/>
      <c r="D200" s="17" t="s">
        <v>293</v>
      </c>
      <c r="E200" s="10"/>
      <c r="F200" s="10"/>
      <c r="G200" s="10"/>
      <c r="H200" s="10"/>
      <c r="I200" s="10"/>
      <c r="J200" s="10"/>
    </row>
    <row r="201" spans="1:10" ht="14.25" x14ac:dyDescent="0.25">
      <c r="A201" s="5" t="s">
        <v>272</v>
      </c>
      <c r="B201" s="6" t="s">
        <v>14</v>
      </c>
      <c r="C201" s="7" t="s">
        <v>15</v>
      </c>
      <c r="D201" s="17" t="s">
        <v>277</v>
      </c>
      <c r="E201" s="8">
        <v>500</v>
      </c>
      <c r="F201" s="8">
        <v>15</v>
      </c>
      <c r="G201" s="9">
        <f>ROUND(E201*F201,2)</f>
        <v>7500</v>
      </c>
      <c r="H201" s="8">
        <v>500</v>
      </c>
      <c r="I201" s="8">
        <v>15</v>
      </c>
      <c r="J201" s="9">
        <f>ROUND(H201*I201,2)</f>
        <v>7500</v>
      </c>
    </row>
    <row r="202" spans="1:10" ht="45" x14ac:dyDescent="0.25">
      <c r="A202" s="10"/>
      <c r="B202" s="10"/>
      <c r="C202" s="10"/>
      <c r="D202" s="17" t="s">
        <v>276</v>
      </c>
      <c r="E202" s="10"/>
      <c r="F202" s="10"/>
      <c r="G202" s="10"/>
      <c r="H202" s="10"/>
      <c r="I202" s="10"/>
      <c r="J202" s="10"/>
    </row>
    <row r="203" spans="1:10" ht="14.25" x14ac:dyDescent="0.25">
      <c r="A203" s="5" t="s">
        <v>301</v>
      </c>
      <c r="B203" s="6" t="s">
        <v>14</v>
      </c>
      <c r="C203" s="7" t="s">
        <v>300</v>
      </c>
      <c r="D203" s="17" t="s">
        <v>304</v>
      </c>
      <c r="E203" s="8">
        <v>80</v>
      </c>
      <c r="F203" s="8">
        <v>50</v>
      </c>
      <c r="G203" s="9">
        <f>ROUND(E203*F203,2)</f>
        <v>4000</v>
      </c>
      <c r="H203" s="8">
        <v>80</v>
      </c>
      <c r="I203" s="8">
        <v>50</v>
      </c>
      <c r="J203" s="9">
        <f>ROUND(H203*I203,2)</f>
        <v>4000</v>
      </c>
    </row>
    <row r="204" spans="1:10" ht="45" x14ac:dyDescent="0.25">
      <c r="A204" s="10"/>
      <c r="B204" s="10"/>
      <c r="C204" s="10"/>
      <c r="D204" s="17" t="s">
        <v>311</v>
      </c>
      <c r="E204" s="10"/>
      <c r="F204" s="10"/>
      <c r="G204" s="10"/>
      <c r="H204" s="10"/>
      <c r="I204" s="10"/>
      <c r="J204" s="10"/>
    </row>
    <row r="205" spans="1:10" ht="22.5" x14ac:dyDescent="0.25">
      <c r="A205" s="5" t="s">
        <v>302</v>
      </c>
      <c r="B205" s="6" t="s">
        <v>14</v>
      </c>
      <c r="C205" s="7" t="s">
        <v>273</v>
      </c>
      <c r="D205" s="17" t="s">
        <v>306</v>
      </c>
      <c r="E205" s="8">
        <v>100</v>
      </c>
      <c r="F205" s="8">
        <v>55</v>
      </c>
      <c r="G205" s="9">
        <f>ROUND(E205*F205,2)</f>
        <v>5500</v>
      </c>
      <c r="H205" s="8">
        <v>80</v>
      </c>
      <c r="I205" s="8">
        <v>55</v>
      </c>
      <c r="J205" s="9">
        <f>ROUND(H205*I205,2)</f>
        <v>4400</v>
      </c>
    </row>
    <row r="206" spans="1:10" ht="33.75" x14ac:dyDescent="0.25">
      <c r="A206" s="10"/>
      <c r="B206" s="10"/>
      <c r="C206" s="10"/>
      <c r="D206" s="17" t="s">
        <v>305</v>
      </c>
      <c r="E206" s="10"/>
      <c r="F206" s="10"/>
      <c r="G206" s="10"/>
      <c r="H206" s="10"/>
      <c r="I206" s="10"/>
      <c r="J206" s="10"/>
    </row>
    <row r="207" spans="1:10" ht="14.25" x14ac:dyDescent="0.25">
      <c r="A207" s="10"/>
      <c r="B207" s="10"/>
      <c r="C207" s="10"/>
      <c r="D207" s="18" t="s">
        <v>270</v>
      </c>
      <c r="E207" s="8">
        <v>1</v>
      </c>
      <c r="F207" s="11">
        <f>SUM(G197:G205)</f>
        <v>21510</v>
      </c>
      <c r="G207" s="11">
        <f>ROUND(E207*F207,2)</f>
        <v>21510</v>
      </c>
      <c r="H207" s="8">
        <v>1</v>
      </c>
      <c r="I207" s="11">
        <f>SUM(J197:J205)</f>
        <v>18785</v>
      </c>
      <c r="J207" s="11">
        <f>ROUND(H207*I207,2)</f>
        <v>18785</v>
      </c>
    </row>
    <row r="208" spans="1:10" x14ac:dyDescent="0.25">
      <c r="A208" s="23" t="s">
        <v>279</v>
      </c>
      <c r="B208" s="23" t="s">
        <v>9</v>
      </c>
      <c r="C208" s="23" t="s">
        <v>10</v>
      </c>
      <c r="D208" s="24" t="s">
        <v>282</v>
      </c>
      <c r="E208" s="25">
        <v>1</v>
      </c>
      <c r="F208" s="25">
        <f>F214</f>
        <v>36501</v>
      </c>
      <c r="G208" s="25">
        <f>G214</f>
        <v>36501</v>
      </c>
      <c r="H208" s="25">
        <v>1</v>
      </c>
      <c r="I208" s="25">
        <f>I214</f>
        <v>28251</v>
      </c>
      <c r="J208" s="25">
        <f>J214</f>
        <v>28251</v>
      </c>
    </row>
    <row r="209" spans="1:10" x14ac:dyDescent="0.25">
      <c r="A209" s="5" t="s">
        <v>280</v>
      </c>
      <c r="B209" s="6" t="s">
        <v>274</v>
      </c>
      <c r="C209" s="7" t="s">
        <v>273</v>
      </c>
      <c r="D209" s="17" t="s">
        <v>275</v>
      </c>
      <c r="E209" s="8">
        <v>650</v>
      </c>
      <c r="F209" s="8">
        <v>30</v>
      </c>
      <c r="G209" s="9">
        <f t="shared" ref="G209:G215" si="21">ROUND(E209*F209,2)</f>
        <v>19500</v>
      </c>
      <c r="H209" s="8">
        <v>500</v>
      </c>
      <c r="I209" s="8">
        <v>30</v>
      </c>
      <c r="J209" s="9">
        <f t="shared" ref="J209:J215" si="22">ROUND(H209*I209,2)</f>
        <v>15000</v>
      </c>
    </row>
    <row r="210" spans="1:10" ht="14.25" x14ac:dyDescent="0.25">
      <c r="A210" s="5" t="s">
        <v>281</v>
      </c>
      <c r="B210" s="6" t="s">
        <v>274</v>
      </c>
      <c r="C210" s="7" t="s">
        <v>273</v>
      </c>
      <c r="D210" s="17" t="s">
        <v>278</v>
      </c>
      <c r="E210" s="8">
        <v>650</v>
      </c>
      <c r="F210" s="8">
        <v>25</v>
      </c>
      <c r="G210" s="9">
        <f t="shared" si="21"/>
        <v>16250</v>
      </c>
      <c r="H210" s="8">
        <v>500</v>
      </c>
      <c r="I210" s="8">
        <v>25</v>
      </c>
      <c r="J210" s="9">
        <f t="shared" si="22"/>
        <v>12500</v>
      </c>
    </row>
    <row r="211" spans="1:10" ht="14.25" x14ac:dyDescent="0.25">
      <c r="A211" s="5" t="s">
        <v>283</v>
      </c>
      <c r="B211" s="6" t="s">
        <v>284</v>
      </c>
      <c r="C211" s="7" t="s">
        <v>300</v>
      </c>
      <c r="D211" s="17" t="s">
        <v>285</v>
      </c>
      <c r="E211" s="8">
        <v>100</v>
      </c>
      <c r="F211" s="8">
        <v>4.95</v>
      </c>
      <c r="G211" s="9">
        <f t="shared" si="21"/>
        <v>495</v>
      </c>
      <c r="H211" s="8">
        <v>100</v>
      </c>
      <c r="I211" s="8">
        <v>4.95</v>
      </c>
      <c r="J211" s="9">
        <f t="shared" si="22"/>
        <v>495</v>
      </c>
    </row>
    <row r="212" spans="1:10" ht="14.25" x14ac:dyDescent="0.25">
      <c r="A212" s="5" t="s">
        <v>286</v>
      </c>
      <c r="B212" s="6" t="s">
        <v>284</v>
      </c>
      <c r="C212" s="7" t="s">
        <v>300</v>
      </c>
      <c r="D212" s="17" t="s">
        <v>288</v>
      </c>
      <c r="E212" s="8">
        <v>100</v>
      </c>
      <c r="F212" s="8">
        <v>2.56</v>
      </c>
      <c r="G212" s="9">
        <f t="shared" si="21"/>
        <v>256</v>
      </c>
      <c r="H212" s="8">
        <v>50</v>
      </c>
      <c r="I212" s="8">
        <v>2.56</v>
      </c>
      <c r="J212" s="9">
        <f t="shared" si="22"/>
        <v>128</v>
      </c>
    </row>
    <row r="213" spans="1:10" ht="14.25" x14ac:dyDescent="0.25">
      <c r="A213" s="5" t="s">
        <v>287</v>
      </c>
      <c r="B213" s="6" t="s">
        <v>284</v>
      </c>
      <c r="C213" s="7" t="s">
        <v>300</v>
      </c>
      <c r="D213" s="17" t="s">
        <v>289</v>
      </c>
      <c r="E213" s="8">
        <v>100</v>
      </c>
      <c r="F213" s="8">
        <v>2.56</v>
      </c>
      <c r="G213" s="9">
        <f t="shared" si="21"/>
        <v>256</v>
      </c>
      <c r="H213" s="8">
        <v>50</v>
      </c>
      <c r="I213" s="8">
        <v>2.56</v>
      </c>
      <c r="J213" s="9">
        <f t="shared" si="22"/>
        <v>128</v>
      </c>
    </row>
    <row r="214" spans="1:10" ht="14.25" x14ac:dyDescent="0.25">
      <c r="A214" s="10"/>
      <c r="B214" s="10"/>
      <c r="C214" s="10"/>
      <c r="D214" s="18" t="s">
        <v>290</v>
      </c>
      <c r="E214" s="8">
        <v>1</v>
      </c>
      <c r="F214" s="11">
        <f>SUM(G209:G212)</f>
        <v>36501</v>
      </c>
      <c r="G214" s="11">
        <f t="shared" si="21"/>
        <v>36501</v>
      </c>
      <c r="H214" s="8">
        <v>1</v>
      </c>
      <c r="I214" s="11">
        <f>SUM(J209:J213)</f>
        <v>28251</v>
      </c>
      <c r="J214" s="11">
        <f t="shared" si="22"/>
        <v>28251</v>
      </c>
    </row>
    <row r="215" spans="1:10" ht="14.25" x14ac:dyDescent="0.25">
      <c r="A215" s="30"/>
      <c r="B215" s="30"/>
      <c r="C215" s="30"/>
      <c r="D215" s="27" t="s">
        <v>204</v>
      </c>
      <c r="E215" s="31">
        <v>1</v>
      </c>
      <c r="F215" s="29">
        <f>G5+G18+G43+G79+G123+G134+G166+G208+G196</f>
        <v>207406.04</v>
      </c>
      <c r="G215" s="29">
        <f t="shared" si="21"/>
        <v>207406.04</v>
      </c>
      <c r="H215" s="31">
        <v>1</v>
      </c>
      <c r="I215" s="29">
        <f>J5+J18+J43+J79+J123+J134+J166+J208+J196</f>
        <v>167380.20000000001</v>
      </c>
      <c r="J215" s="29">
        <f t="shared" si="22"/>
        <v>167380.20000000001</v>
      </c>
    </row>
    <row r="216" spans="1:10" ht="1.1499999999999999" customHeight="1" x14ac:dyDescent="0.25">
      <c r="A216" s="12"/>
      <c r="B216" s="12"/>
      <c r="C216" s="12"/>
      <c r="D216" s="19"/>
      <c r="E216" s="12"/>
      <c r="F216" s="12"/>
      <c r="G216" s="12"/>
      <c r="H216" s="12"/>
      <c r="I216" s="12"/>
      <c r="J216" s="12"/>
    </row>
    <row r="217" spans="1:10" s="36" customFormat="1" ht="14.25" x14ac:dyDescent="0.25">
      <c r="A217" s="34"/>
      <c r="B217" s="34"/>
      <c r="C217" s="34"/>
      <c r="D217" s="32" t="s">
        <v>205</v>
      </c>
      <c r="E217" s="35">
        <v>1</v>
      </c>
      <c r="F217" s="33">
        <f>G4</f>
        <v>207406.04</v>
      </c>
      <c r="G217" s="33">
        <f>ROUND(E217*F217,2)</f>
        <v>207406.04</v>
      </c>
      <c r="H217" s="35">
        <v>1</v>
      </c>
      <c r="I217" s="33">
        <f>J4</f>
        <v>167380.20000000001</v>
      </c>
      <c r="J217" s="33">
        <f>ROUND(H217*I217,2)</f>
        <v>167380.20000000001</v>
      </c>
    </row>
    <row r="218" spans="1:10" ht="1.1499999999999999" customHeight="1" x14ac:dyDescent="0.25">
      <c r="A218" s="12"/>
      <c r="B218" s="12"/>
      <c r="C218" s="12"/>
      <c r="D218" s="19"/>
      <c r="E218" s="12"/>
      <c r="F218" s="12"/>
      <c r="G218" s="12"/>
      <c r="H218" s="12"/>
      <c r="I218" s="12"/>
      <c r="J218" s="12"/>
    </row>
    <row r="220" spans="1:10" ht="14.25" x14ac:dyDescent="0.25">
      <c r="J220" s="38"/>
    </row>
    <row r="221" spans="1:10" ht="14.25" x14ac:dyDescent="0.25">
      <c r="F221">
        <f>F217/153193.28</f>
        <v>1.3538847134809</v>
      </c>
    </row>
  </sheetData>
  <mergeCells count="2">
    <mergeCell ref="F2:G2"/>
    <mergeCell ref="I2:J2"/>
  </mergeCells>
  <dataValidations disablePrompts="1" count="1">
    <dataValidation type="list" allowBlank="1" showInputMessage="1" showErrorMessage="1" sqref="B4:B218" xr:uid="{2768DED2-9150-4ADF-9129-E1702E2A4674}">
      <formula1>"Capítulo,Partida,Mano de obra,Maquinaria,Material,Otros,Tarea,"</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Abastecimiento</vt:lpstr>
      <vt:lpstr>Lote 2 Saneamiento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NATXO</dc:creator>
  <cp:lastModifiedBy>Ziortza Lopez Bidaguren</cp:lastModifiedBy>
  <dcterms:created xsi:type="dcterms:W3CDTF">2021-06-02T19:22:50Z</dcterms:created>
  <dcterms:modified xsi:type="dcterms:W3CDTF">2021-09-17T11:58:59Z</dcterms:modified>
</cp:coreProperties>
</file>