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3\Ref_2023001_Energia\Pliego_suministro_gasoleo_B\Pliego_02\"/>
    </mc:Choice>
  </mc:AlternateContent>
  <xr:revisionPtr revIDLastSave="0" documentId="13_ncr:1_{F0A7747B-3A07-41EC-BAD1-1E455BC5FF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I" sheetId="6" r:id="rId1"/>
    <sheet name="Tabla II" sheetId="7" r:id="rId2"/>
    <sheet name="Tabla Final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7" l="1"/>
  <c r="F4" i="7" s="1"/>
  <c r="F5" i="7" s="1"/>
  <c r="F6" i="7" s="1"/>
  <c r="F8" i="6"/>
  <c r="F10" i="6"/>
  <c r="F12" i="6"/>
  <c r="F11" i="6"/>
  <c r="A7" i="6" l="1"/>
  <c r="A8" i="6" l="1"/>
  <c r="A9" i="6" s="1"/>
  <c r="A10" i="6" s="1"/>
  <c r="A11" i="6" s="1"/>
  <c r="A12" i="6" s="1"/>
  <c r="F9" i="6"/>
  <c r="D6" i="7" l="1"/>
  <c r="D5" i="7"/>
  <c r="D4" i="7"/>
  <c r="D3" i="7"/>
  <c r="D2" i="7"/>
  <c r="D7" i="7" s="1"/>
  <c r="E7" i="6"/>
  <c r="F7" i="6" s="1"/>
  <c r="E6" i="6"/>
  <c r="F6" i="6" s="1"/>
  <c r="F13" i="6" s="1"/>
  <c r="D4" i="5" l="1"/>
  <c r="D5" i="5"/>
  <c r="D6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A25" authorId="0" shapeId="0" xr:uid="{57772132-8BE3-4452-9A28-D3629F03E8D0}">
      <text>
        <r>
          <rPr>
            <b/>
            <sz val="9"/>
            <color indexed="81"/>
            <rFont val="Tahoma"/>
            <family val="2"/>
          </rPr>
          <t>Según Resolución de 30 de abril de 2015, de la Dirección General de Política Energética y Minas, por la que se determina el procedimiento de envío de información de los sujetos obligados del sistema de obligaciones de eficiencia energética, en lo relativo a sus ventas de energía, de acuerdo con la Ley 18/2014, de 15 de octubre, de aprobación de medidas urgentes para el crecimiento, la competitividad y la eficiencia.</t>
        </r>
      </text>
    </comment>
    <comment ref="A27" authorId="0" shapeId="0" xr:uid="{E1E8E5BB-9B67-4E0C-AB05-7375432E2FC2}">
      <text>
        <r>
          <rPr>
            <b/>
            <sz val="9"/>
            <color indexed="81"/>
            <rFont val="Tahoma"/>
            <family val="2"/>
          </rPr>
          <t>para la compración de las ofertas se han excluido los impuestos</t>
        </r>
      </text>
    </comment>
  </commentList>
</comments>
</file>

<file path=xl/sharedStrings.xml><?xml version="1.0" encoding="utf-8"?>
<sst xmlns="http://schemas.openxmlformats.org/spreadsheetml/2006/main" count="58" uniqueCount="50">
  <si>
    <t>Item</t>
  </si>
  <si>
    <t>Concepto</t>
  </si>
  <si>
    <t>Ud. medida</t>
  </si>
  <si>
    <t>Uds.</t>
  </si>
  <si>
    <t>Subtotal (€)</t>
  </si>
  <si>
    <t>litros</t>
  </si>
  <si>
    <t>P.U. (€)</t>
  </si>
  <si>
    <t>TABLA I - Consumo y servicios (mediciones promedio anual)</t>
  </si>
  <si>
    <t>TABLA II - Penalizaciones por desvíos</t>
  </si>
  <si>
    <t>Promedio (€)</t>
  </si>
  <si>
    <t>TOTAL TABLA I</t>
  </si>
  <si>
    <t>TOTALES</t>
  </si>
  <si>
    <t>Tabla I</t>
  </si>
  <si>
    <t>Tabla II</t>
  </si>
  <si>
    <t>OFERTA ECONOMICA</t>
  </si>
  <si>
    <t>Euros</t>
  </si>
  <si>
    <t>TABLA Final</t>
  </si>
  <si>
    <t>Alquiler depósito gasóleo</t>
  </si>
  <si>
    <t>litros.día</t>
  </si>
  <si>
    <t>Delta 1</t>
  </si>
  <si>
    <t>Delta 2</t>
  </si>
  <si>
    <t>$/€</t>
  </si>
  <si>
    <t>Platts ($)</t>
  </si>
  <si>
    <t>€/l</t>
  </si>
  <si>
    <t>CI COTIZACION INTERNACION HIGH CIF NW, según Platts European Marketscan, media de la semana anterior (de lunes a viernes), en que se realizar el suministro</t>
  </si>
  <si>
    <t>CD VALOR CAMBIO DIVISAS  (EURO-dólar), media de la semana anterior en que se realiza el suministro en €/dólar .Según datos página web BCE</t>
  </si>
  <si>
    <t>DELTA PRIMA A AÑADIR</t>
  </si>
  <si>
    <t>D= DENSIDAD DEL GASOLEO , SE FIJARA 0,845 Tm/M3</t>
  </si>
  <si>
    <t>US$</t>
  </si>
  <si>
    <t>Cambio</t>
  </si>
  <si>
    <t>Penalización €/l en cada tramo</t>
  </si>
  <si>
    <t>Consumo 50% al 60% (s/ 100.000 l)</t>
  </si>
  <si>
    <t>Consumo 60% al 70% (s/ 100.000 l)</t>
  </si>
  <si>
    <t>Consumo 70% al 80% (s/ 100.000 l)</t>
  </si>
  <si>
    <t>Consumo 80% al 90% (s/ 100.000 l)</t>
  </si>
  <si>
    <t>Consumo 90% al 100% (s/ 100.000 l)</t>
  </si>
  <si>
    <t>€/mes</t>
  </si>
  <si>
    <t>Retén - por disponibilidad (fijo)</t>
  </si>
  <si>
    <t>Impuestos excluidos</t>
  </si>
  <si>
    <r>
      <t>la trasposición d</t>
    </r>
    <r>
      <rPr>
        <sz val="10.5"/>
        <color rgb="FF000000"/>
        <rFont val="Inherit"/>
      </rPr>
      <t>el artículo 7 bis de de la Directiva 98/70/CE del Parlamento Europeo y del Consejo Europeo de 13 de octubre de 1998 (la conocida como “FQD” -Fuel Quality Directive</t>
    </r>
  </si>
  <si>
    <t>Precio= (CI/CD)*D/1000+Delta+ IIEE+IVM+FQD</t>
  </si>
  <si>
    <t>Suministro de gasóleo grupos electrógenos - carga de 5, 10, 20 ó más m3</t>
  </si>
  <si>
    <t>Suministro de gasóleo grupos electrógenos inferior a 5 m3</t>
  </si>
  <si>
    <t>Plus por entrega en todo terreno</t>
  </si>
  <si>
    <t>Por entrega (Uds.)</t>
  </si>
  <si>
    <t>En la comparación de precios no se incluyen los impuestos</t>
  </si>
  <si>
    <t>Pago por entrega de cantidades inferiores a 300 litros</t>
  </si>
  <si>
    <t>Retén - por disponibilidad (variable)</t>
  </si>
  <si>
    <t>Valores máximos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</si>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</sst>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0.0000"/>
    <numFmt numFmtId="167" formatCode="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10.5"/>
      <color rgb="FF000000"/>
      <name val="Inherit"/>
    </font>
    <font>
      <b/>
      <sz val="14"/>
      <color theme="0" tint="-4.9989318521683403E-2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165" fontId="0" fillId="0" borderId="0" xfId="0" applyNumberFormat="1"/>
    <xf numFmtId="14" fontId="0" fillId="0" borderId="0" xfId="0" applyNumberFormat="1"/>
    <xf numFmtId="0" fontId="0" fillId="0" borderId="1" xfId="0" applyBorder="1"/>
    <xf numFmtId="165" fontId="0" fillId="0" borderId="1" xfId="1" applyNumberFormat="1" applyFon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3" xfId="0" applyBorder="1"/>
    <xf numFmtId="0" fontId="0" fillId="0" borderId="8" xfId="0" applyBorder="1"/>
    <xf numFmtId="165" fontId="0" fillId="0" borderId="6" xfId="1" applyNumberFormat="1" applyFont="1" applyFill="1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65" fontId="0" fillId="0" borderId="8" xfId="0" applyNumberFormat="1" applyBorder="1"/>
    <xf numFmtId="0" fontId="2" fillId="0" borderId="2" xfId="0" applyFont="1" applyBorder="1"/>
    <xf numFmtId="0" fontId="0" fillId="0" borderId="2" xfId="0" applyBorder="1" applyAlignment="1">
      <alignment horizontal="center"/>
    </xf>
    <xf numFmtId="165" fontId="3" fillId="0" borderId="7" xfId="1" applyNumberFormat="1" applyFont="1" applyFill="1" applyBorder="1"/>
    <xf numFmtId="166" fontId="3" fillId="0" borderId="1" xfId="0" applyNumberFormat="1" applyFont="1" applyBorder="1"/>
    <xf numFmtId="167" fontId="0" fillId="0" borderId="0" xfId="0" applyNumberFormat="1"/>
    <xf numFmtId="44" fontId="0" fillId="0" borderId="1" xfId="2" applyFont="1" applyBorder="1"/>
    <xf numFmtId="44" fontId="3" fillId="0" borderId="1" xfId="2" applyFont="1" applyFill="1" applyBorder="1"/>
    <xf numFmtId="165" fontId="0" fillId="0" borderId="11" xfId="1" applyNumberFormat="1" applyFont="1" applyFill="1" applyBorder="1" applyAlignment="1"/>
    <xf numFmtId="167" fontId="6" fillId="2" borderId="12" xfId="0" applyNumberFormat="1" applyFont="1" applyFill="1" applyBorder="1"/>
    <xf numFmtId="2" fontId="6" fillId="2" borderId="12" xfId="0" applyNumberFormat="1" applyFont="1" applyFill="1" applyBorder="1"/>
    <xf numFmtId="167" fontId="6" fillId="2" borderId="1" xfId="0" applyNumberFormat="1" applyFont="1" applyFill="1" applyBorder="1"/>
    <xf numFmtId="44" fontId="6" fillId="2" borderId="7" xfId="2" applyFont="1" applyFill="1" applyBorder="1"/>
    <xf numFmtId="44" fontId="6" fillId="2" borderId="10" xfId="2" applyFont="1" applyFill="1" applyBorder="1"/>
    <xf numFmtId="0" fontId="7" fillId="0" borderId="0" xfId="0" applyFon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0" xfId="0" applyNumberForma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29"/>
  <sheetViews>
    <sheetView tabSelected="1" zoomScale="85" zoomScaleNormal="85" workbookViewId="0">
      <selection activeCell="E16" sqref="E16:E17"/>
    </sheetView>
  </sheetViews>
  <sheetFormatPr baseColWidth="10" defaultRowHeight="15"/>
  <cols>
    <col min="2" max="2" width="73.42578125" customWidth="1"/>
    <col min="3" max="3" width="17.5703125" bestFit="1" customWidth="1"/>
    <col min="4" max="4" width="13" bestFit="1" customWidth="1"/>
    <col min="6" max="6" width="12.140625" bestFit="1" customWidth="1"/>
    <col min="8" max="8" width="17.140625" bestFit="1" customWidth="1"/>
  </cols>
  <sheetData>
    <row r="3" spans="1:9" ht="15.75" thickBot="1">
      <c r="B3" t="s">
        <v>7</v>
      </c>
      <c r="H3" s="32" t="s">
        <v>48</v>
      </c>
    </row>
    <row r="4" spans="1:9">
      <c r="A4" s="3"/>
      <c r="B4" s="5"/>
      <c r="C4" s="19"/>
      <c r="D4" s="16"/>
      <c r="E4" s="6"/>
      <c r="F4" s="7"/>
      <c r="H4" s="33"/>
    </row>
    <row r="5" spans="1:9">
      <c r="A5" s="3" t="s">
        <v>0</v>
      </c>
      <c r="B5" s="5" t="s">
        <v>1</v>
      </c>
      <c r="C5" s="19" t="s">
        <v>2</v>
      </c>
      <c r="D5" s="13" t="s">
        <v>3</v>
      </c>
      <c r="E5" s="14" t="s">
        <v>6</v>
      </c>
      <c r="F5" s="15" t="s">
        <v>4</v>
      </c>
      <c r="H5" s="33"/>
      <c r="I5" s="1"/>
    </row>
    <row r="6" spans="1:9">
      <c r="A6" s="3">
        <v>1</v>
      </c>
      <c r="B6" s="5" t="s">
        <v>41</v>
      </c>
      <c r="C6" s="19" t="s">
        <v>5</v>
      </c>
      <c r="D6" s="12">
        <v>15000</v>
      </c>
      <c r="E6" s="21">
        <f>(($E$18*0.845/$E$19)+E16)/1000</f>
        <v>0.7331157407407406</v>
      </c>
      <c r="F6" s="20">
        <f>IF(E16=0,0,E6*D6)</f>
        <v>0</v>
      </c>
      <c r="H6" s="33"/>
    </row>
    <row r="7" spans="1:9">
      <c r="A7" s="3">
        <f>A6+1</f>
        <v>2</v>
      </c>
      <c r="B7" s="5" t="s">
        <v>42</v>
      </c>
      <c r="C7" s="19" t="s">
        <v>5</v>
      </c>
      <c r="D7" s="12">
        <v>5000</v>
      </c>
      <c r="E7" s="21">
        <f>(($E$18*0.845/$E$19)+E17)/1000</f>
        <v>0.7331157407407406</v>
      </c>
      <c r="F7" s="20">
        <f>IF(E17=0,0,E7*D7)</f>
        <v>0</v>
      </c>
      <c r="H7" s="33"/>
    </row>
    <row r="8" spans="1:9" ht="18.75">
      <c r="A8" s="3">
        <f t="shared" ref="A8:A12" si="0">A7+1</f>
        <v>3</v>
      </c>
      <c r="B8" s="5" t="s">
        <v>17</v>
      </c>
      <c r="C8" s="19" t="s">
        <v>18</v>
      </c>
      <c r="D8" s="12">
        <v>5000</v>
      </c>
      <c r="E8" s="26"/>
      <c r="F8" s="20">
        <f t="shared" ref="F8:F12" si="1">E8*D8</f>
        <v>0</v>
      </c>
      <c r="H8" s="33" t="s">
        <v>49</v>
      </c>
    </row>
    <row r="9" spans="1:9" ht="18.75">
      <c r="A9" s="3">
        <f>A8+1</f>
        <v>4</v>
      </c>
      <c r="B9" s="5" t="s">
        <v>37</v>
      </c>
      <c r="C9" s="19" t="s">
        <v>36</v>
      </c>
      <c r="D9" s="25">
        <v>12</v>
      </c>
      <c r="E9" s="27"/>
      <c r="F9" s="20">
        <f t="shared" si="1"/>
        <v>0</v>
      </c>
      <c r="H9" s="33">
        <v>850</v>
      </c>
    </row>
    <row r="10" spans="1:9" ht="18.75">
      <c r="A10" s="3">
        <f t="shared" si="0"/>
        <v>5</v>
      </c>
      <c r="B10" s="5" t="s">
        <v>47</v>
      </c>
      <c r="C10" s="19" t="s">
        <v>44</v>
      </c>
      <c r="D10" s="25">
        <v>3</v>
      </c>
      <c r="E10" s="27"/>
      <c r="F10" s="20">
        <f t="shared" si="1"/>
        <v>0</v>
      </c>
      <c r="H10" s="33">
        <v>200</v>
      </c>
    </row>
    <row r="11" spans="1:9" ht="18.75">
      <c r="A11" s="3">
        <f t="shared" si="0"/>
        <v>6</v>
      </c>
      <c r="B11" s="5" t="s">
        <v>46</v>
      </c>
      <c r="C11" s="19" t="s">
        <v>44</v>
      </c>
      <c r="D11" s="25">
        <v>12</v>
      </c>
      <c r="E11" s="27"/>
      <c r="F11" s="20">
        <f t="shared" si="1"/>
        <v>0</v>
      </c>
      <c r="H11" s="33">
        <v>200</v>
      </c>
    </row>
    <row r="12" spans="1:9" ht="18.75">
      <c r="A12" s="3">
        <f t="shared" si="0"/>
        <v>7</v>
      </c>
      <c r="B12" s="5" t="s">
        <v>43</v>
      </c>
      <c r="C12" s="19" t="s">
        <v>44</v>
      </c>
      <c r="D12" s="25">
        <v>5</v>
      </c>
      <c r="E12" s="27"/>
      <c r="F12" s="20">
        <f t="shared" si="1"/>
        <v>0</v>
      </c>
      <c r="H12" s="33">
        <v>300</v>
      </c>
    </row>
    <row r="13" spans="1:9" ht="15.75" thickBot="1">
      <c r="A13" s="3"/>
      <c r="B13" s="18" t="s">
        <v>10</v>
      </c>
      <c r="C13" s="19" t="s">
        <v>15</v>
      </c>
      <c r="D13" s="17"/>
      <c r="E13" s="9"/>
      <c r="F13" s="35">
        <f>ROUND(SUM(F6:F12),2)</f>
        <v>0</v>
      </c>
      <c r="H13" s="33"/>
    </row>
    <row r="14" spans="1:9">
      <c r="H14" s="33"/>
    </row>
    <row r="15" spans="1:9">
      <c r="H15" s="33"/>
    </row>
    <row r="16" spans="1:9" ht="18.75">
      <c r="D16" s="3" t="s">
        <v>19</v>
      </c>
      <c r="E16" s="26"/>
      <c r="F16" s="3" t="s">
        <v>23</v>
      </c>
      <c r="H16" s="33" t="s">
        <v>49</v>
      </c>
    </row>
    <row r="17" spans="1:8" ht="18.75">
      <c r="D17" s="3" t="s">
        <v>20</v>
      </c>
      <c r="E17" s="26"/>
      <c r="F17" s="3" t="s">
        <v>23</v>
      </c>
      <c r="H17" s="34" t="s">
        <v>49</v>
      </c>
    </row>
    <row r="18" spans="1:8">
      <c r="D18" t="s">
        <v>22</v>
      </c>
      <c r="E18">
        <v>937</v>
      </c>
      <c r="F18" t="s">
        <v>28</v>
      </c>
    </row>
    <row r="19" spans="1:8">
      <c r="D19" t="s">
        <v>29</v>
      </c>
      <c r="E19">
        <v>1.08</v>
      </c>
      <c r="F19" t="s">
        <v>21</v>
      </c>
    </row>
    <row r="20" spans="1:8">
      <c r="E20" s="22"/>
    </row>
    <row r="21" spans="1:8">
      <c r="E21" s="22"/>
    </row>
    <row r="23" spans="1:8">
      <c r="A23" t="s">
        <v>24</v>
      </c>
    </row>
    <row r="24" spans="1:8">
      <c r="A24" t="s">
        <v>25</v>
      </c>
    </row>
    <row r="25" spans="1:8">
      <c r="A25" t="s">
        <v>27</v>
      </c>
    </row>
    <row r="26" spans="1:8">
      <c r="A26" t="s">
        <v>26</v>
      </c>
    </row>
    <row r="27" spans="1:8">
      <c r="A27" t="s">
        <v>40</v>
      </c>
    </row>
    <row r="28" spans="1:8">
      <c r="A28" s="31" t="s">
        <v>45</v>
      </c>
    </row>
    <row r="29" spans="1:8">
      <c r="A29" t="s">
        <v>39</v>
      </c>
    </row>
  </sheetData>
  <dataValidations count="1">
    <dataValidation type="decimal" allowBlank="1" showInputMessage="1" showErrorMessage="1" sqref="E9:E12" xr:uid="{8E2D249E-50A8-4EB1-80DC-C7A06BFBC77F}">
      <formula1>0</formula1>
      <formula2>H9</formula2>
    </dataValidation>
  </dataValidations>
  <pageMargins left="0.70866141732283472" right="0.70866141732283472" top="0.74803149606299213" bottom="0.74803149606299213" header="0.31496062992125984" footer="0.31496062992125984"/>
  <pageSetup paperSize="9" fitToWidth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"/>
  <sheetViews>
    <sheetView workbookViewId="0">
      <selection activeCell="C2" sqref="C2:C6"/>
    </sheetView>
  </sheetViews>
  <sheetFormatPr baseColWidth="10" defaultRowHeight="15"/>
  <cols>
    <col min="2" max="2" width="33.85546875" bestFit="1" customWidth="1"/>
    <col min="3" max="3" width="33.85546875" customWidth="1"/>
    <col min="4" max="4" width="25.42578125" customWidth="1"/>
  </cols>
  <sheetData>
    <row r="1" spans="1:6">
      <c r="A1" s="3"/>
      <c r="B1" t="s">
        <v>8</v>
      </c>
      <c r="C1" t="s">
        <v>30</v>
      </c>
      <c r="D1" s="4" t="s">
        <v>4</v>
      </c>
      <c r="F1" s="32" t="s">
        <v>48</v>
      </c>
    </row>
    <row r="2" spans="1:6" ht="18.75">
      <c r="A2" s="3">
        <v>7</v>
      </c>
      <c r="B2" s="3" t="s">
        <v>31</v>
      </c>
      <c r="C2" s="28"/>
      <c r="D2" s="24">
        <f>10000*C2</f>
        <v>0</v>
      </c>
      <c r="F2" s="32">
        <v>0.2</v>
      </c>
    </row>
    <row r="3" spans="1:6" ht="18.75">
      <c r="A3" s="3">
        <v>8</v>
      </c>
      <c r="B3" s="3" t="s">
        <v>32</v>
      </c>
      <c r="C3" s="28"/>
      <c r="D3" s="24">
        <f>10000*C3</f>
        <v>0</v>
      </c>
      <c r="F3" s="33">
        <f>F2</f>
        <v>0.2</v>
      </c>
    </row>
    <row r="4" spans="1:6" ht="18.75">
      <c r="A4" s="3">
        <v>9</v>
      </c>
      <c r="B4" s="3" t="s">
        <v>33</v>
      </c>
      <c r="C4" s="28"/>
      <c r="D4" s="24">
        <f>10000*C4</f>
        <v>0</v>
      </c>
      <c r="F4" s="33">
        <f t="shared" ref="F4:F7" si="0">F3</f>
        <v>0.2</v>
      </c>
    </row>
    <row r="5" spans="1:6" ht="18.75">
      <c r="A5" s="3">
        <v>10</v>
      </c>
      <c r="B5" s="3" t="s">
        <v>34</v>
      </c>
      <c r="C5" s="28"/>
      <c r="D5" s="24">
        <f>10000*C5</f>
        <v>0</v>
      </c>
      <c r="F5" s="33">
        <f t="shared" si="0"/>
        <v>0.2</v>
      </c>
    </row>
    <row r="6" spans="1:6" ht="18.75">
      <c r="A6" s="3">
        <v>11</v>
      </c>
      <c r="B6" s="3" t="s">
        <v>35</v>
      </c>
      <c r="C6" s="28"/>
      <c r="D6" s="24">
        <f>10000*C6</f>
        <v>0</v>
      </c>
      <c r="F6" s="34">
        <f t="shared" si="0"/>
        <v>0.2</v>
      </c>
    </row>
    <row r="7" spans="1:6">
      <c r="A7" s="3"/>
      <c r="B7" s="3" t="s">
        <v>9</v>
      </c>
      <c r="C7" s="3"/>
      <c r="D7" s="23">
        <f>ROUND(SUM(D2:D6),2)</f>
        <v>0</v>
      </c>
    </row>
    <row r="10" spans="1:6">
      <c r="D10" s="1"/>
    </row>
    <row r="12" spans="1:6">
      <c r="A12" s="2"/>
    </row>
    <row r="13" spans="1:6">
      <c r="A13" s="2"/>
    </row>
  </sheetData>
  <dataValidations count="2">
    <dataValidation type="decimal" allowBlank="1" showInputMessage="1" showErrorMessage="1" sqref="C6" xr:uid="{29A1813F-6492-464D-920D-50CC2F02436F}">
      <formula1>0</formula1>
      <formula2>F6</formula2>
    </dataValidation>
    <dataValidation type="decimal" allowBlank="1" showInputMessage="1" showErrorMessage="1" sqref="C2 C3 C4 C5" xr:uid="{07837239-0E5A-410C-8468-82BDD1C5A37C}">
      <formula1>0</formula1>
      <formula2>F2</formula2>
    </dataValidation>
  </dataValidations>
  <pageMargins left="0.70866141732283472" right="0.70866141732283472" top="0.74803149606299213" bottom="0.74803149606299213" header="0.31496062992125984" footer="0.31496062992125984"/>
  <pageSetup paperSize="9" scale="80" fitToWidth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7"/>
  <sheetViews>
    <sheetView workbookViewId="0">
      <selection activeCell="D5" sqref="D5"/>
    </sheetView>
  </sheetViews>
  <sheetFormatPr baseColWidth="10" defaultRowHeight="15"/>
  <cols>
    <col min="4" max="4" width="16.5703125" bestFit="1" customWidth="1"/>
  </cols>
  <sheetData>
    <row r="2" spans="2:4" ht="15.75" thickBot="1">
      <c r="B2" t="s">
        <v>16</v>
      </c>
    </row>
    <row r="3" spans="2:4">
      <c r="B3" s="10" t="s">
        <v>11</v>
      </c>
      <c r="C3" s="6"/>
      <c r="D3" s="7"/>
    </row>
    <row r="4" spans="2:4" ht="18.75">
      <c r="B4" s="8" t="s">
        <v>12</v>
      </c>
      <c r="C4" s="3"/>
      <c r="D4" s="29">
        <f>'Tabla I'!F13</f>
        <v>0</v>
      </c>
    </row>
    <row r="5" spans="2:4" ht="18.75">
      <c r="B5" s="8" t="s">
        <v>13</v>
      </c>
      <c r="C5" s="3"/>
      <c r="D5" s="29">
        <f>'Tabla II'!D7</f>
        <v>0</v>
      </c>
    </row>
    <row r="6" spans="2:4" ht="19.5" thickBot="1">
      <c r="B6" s="11" t="s">
        <v>14</v>
      </c>
      <c r="C6" s="9"/>
      <c r="D6" s="30">
        <f>SUM(D4:D5)</f>
        <v>0</v>
      </c>
    </row>
    <row r="7" spans="2:4">
      <c r="B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I</vt:lpstr>
      <vt:lpstr>Tabla II</vt:lpstr>
      <vt:lpstr>Tabla Final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Aitor Ezeiza Virumbrales</cp:lastModifiedBy>
  <cp:lastPrinted>2019-01-04T13:41:09Z</cp:lastPrinted>
  <dcterms:created xsi:type="dcterms:W3CDTF">2015-02-05T09:13:03Z</dcterms:created>
  <dcterms:modified xsi:type="dcterms:W3CDTF">2023-10-03T10:20:38Z</dcterms:modified>
</cp:coreProperties>
</file>