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Nasalbia\gesabon\UNAI\Contratación\Distribución Postal\correos 2026\"/>
    </mc:Choice>
  </mc:AlternateContent>
  <xr:revisionPtr revIDLastSave="0" documentId="13_ncr:1_{4D4C7449-7CA7-4417-9B30-A59BD78D34FC}" xr6:coauthVersionLast="47" xr6:coauthVersionMax="47" xr10:uidLastSave="{00000000-0000-0000-0000-000000000000}"/>
  <bookViews>
    <workbookView xWindow="-110" yWindow="-110" windowWidth="19420" windowHeight="10300" activeTab="5" xr2:uid="{00000000-000D-0000-FFFF-FFFF00000000}"/>
  </bookViews>
  <sheets>
    <sheet name="Lote 1" sheetId="1" r:id="rId1"/>
    <sheet name="Lote 1 2021" sheetId="2" r:id="rId2"/>
    <sheet name="Lote 1 2026" sheetId="3" r:id="rId3"/>
    <sheet name="resumen lotes" sheetId="4" r:id="rId4"/>
    <sheet name="Hoja1" sheetId="5" r:id="rId5"/>
    <sheet name="anexo lote 1 modelo oferta" sheetId="6" r:id="rId6"/>
  </sheets>
  <externalReferences>
    <externalReference r:id="rId7"/>
  </externalReferenc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3" i="6" l="1"/>
  <c r="B122" i="6"/>
  <c r="B120" i="6"/>
  <c r="P5" i="5"/>
  <c r="P6" i="5"/>
  <c r="P7" i="5"/>
  <c r="P4" i="5"/>
  <c r="G9" i="5"/>
  <c r="G8" i="5"/>
  <c r="O7" i="5" l="1"/>
  <c r="N7" i="5"/>
  <c r="O5" i="5"/>
  <c r="N5" i="5"/>
  <c r="J4" i="5"/>
  <c r="D19" i="4" l="1"/>
  <c r="H15" i="4"/>
  <c r="D15" i="4"/>
  <c r="G13" i="4"/>
  <c r="F13" i="4"/>
  <c r="E13" i="4"/>
  <c r="G126" i="3"/>
  <c r="D7" i="4" l="1"/>
  <c r="I14" i="5" l="1"/>
  <c r="J14" i="5" s="1"/>
  <c r="D20" i="4"/>
  <c r="E14" i="4"/>
  <c r="E15" i="4" s="1"/>
  <c r="G14" i="4"/>
  <c r="G15" i="4" s="1"/>
  <c r="F14" i="4"/>
  <c r="F15" i="4" s="1"/>
  <c r="D6" i="4"/>
  <c r="G128" i="3"/>
  <c r="G123" i="3"/>
  <c r="G122" i="3"/>
  <c r="G120" i="3"/>
  <c r="B21" i="3" l="1"/>
  <c r="B13" i="3"/>
  <c r="B5" i="3"/>
  <c r="G121" i="3"/>
  <c r="G124" i="3"/>
  <c r="G125" i="3"/>
  <c r="G127" i="3"/>
  <c r="G129" i="3"/>
  <c r="B120" i="3"/>
  <c r="F7" i="4"/>
  <c r="F6" i="4"/>
  <c r="D8" i="4"/>
  <c r="E7" i="4"/>
  <c r="E6" i="4"/>
  <c r="E8" i="4" l="1"/>
  <c r="F8" i="4"/>
  <c r="B123" i="3"/>
  <c r="B122" i="3" l="1"/>
  <c r="H122" i="3" s="1"/>
  <c r="H12" i="3"/>
  <c r="H36" i="3"/>
  <c r="H120" i="3"/>
  <c r="H121" i="3"/>
  <c r="H123" i="3"/>
  <c r="H124" i="3"/>
  <c r="H125" i="3"/>
  <c r="H126" i="3"/>
  <c r="H127" i="3"/>
  <c r="H128" i="3"/>
  <c r="H129" i="3"/>
  <c r="G60" i="3"/>
  <c r="H60" i="3" s="1"/>
  <c r="G61" i="3"/>
  <c r="H61" i="3" s="1"/>
  <c r="G62" i="3"/>
  <c r="H62" i="3" s="1"/>
  <c r="G63" i="3"/>
  <c r="H63" i="3" s="1"/>
  <c r="G64" i="3"/>
  <c r="H64" i="3" s="1"/>
  <c r="G65" i="3"/>
  <c r="H65" i="3" s="1"/>
  <c r="G66" i="3"/>
  <c r="H66" i="3" s="1"/>
  <c r="G67" i="3"/>
  <c r="H67" i="3" s="1"/>
  <c r="G68" i="3"/>
  <c r="H68" i="3" s="1"/>
  <c r="G69" i="3"/>
  <c r="H69" i="3" s="1"/>
  <c r="G70" i="3"/>
  <c r="H70" i="3" s="1"/>
  <c r="G71" i="3"/>
  <c r="H71" i="3" s="1"/>
  <c r="G72" i="3"/>
  <c r="H72" i="3" s="1"/>
  <c r="G73" i="3"/>
  <c r="H73" i="3" s="1"/>
  <c r="G74" i="3"/>
  <c r="H74" i="3" s="1"/>
  <c r="G75" i="3"/>
  <c r="H75" i="3" s="1"/>
  <c r="G76" i="3"/>
  <c r="H76" i="3" s="1"/>
  <c r="G77" i="3"/>
  <c r="H77" i="3" s="1"/>
  <c r="G78" i="3"/>
  <c r="H78" i="3" s="1"/>
  <c r="G79" i="3"/>
  <c r="H79" i="3" s="1"/>
  <c r="G80" i="3"/>
  <c r="H80" i="3" s="1"/>
  <c r="G81" i="3"/>
  <c r="H81" i="3" s="1"/>
  <c r="G82" i="3"/>
  <c r="H82" i="3" s="1"/>
  <c r="G83" i="3"/>
  <c r="H83" i="3" s="1"/>
  <c r="G84" i="3"/>
  <c r="H84" i="3" s="1"/>
  <c r="G85" i="3"/>
  <c r="H85" i="3" s="1"/>
  <c r="G86" i="3"/>
  <c r="H86" i="3" s="1"/>
  <c r="G87" i="3"/>
  <c r="H87" i="3" s="1"/>
  <c r="G88" i="3"/>
  <c r="H88" i="3" s="1"/>
  <c r="G89" i="3"/>
  <c r="H89" i="3" s="1"/>
  <c r="G90" i="3"/>
  <c r="H90" i="3" s="1"/>
  <c r="G91" i="3"/>
  <c r="H91" i="3" s="1"/>
  <c r="G92" i="3"/>
  <c r="H92" i="3" s="1"/>
  <c r="G93" i="3"/>
  <c r="H93" i="3" s="1"/>
  <c r="G94" i="3"/>
  <c r="H94" i="3" s="1"/>
  <c r="G95" i="3"/>
  <c r="H95" i="3" s="1"/>
  <c r="G96" i="3"/>
  <c r="H96" i="3" s="1"/>
  <c r="G97" i="3"/>
  <c r="H97" i="3" s="1"/>
  <c r="G98" i="3"/>
  <c r="H98" i="3" s="1"/>
  <c r="G99" i="3"/>
  <c r="H99" i="3" s="1"/>
  <c r="G100" i="3"/>
  <c r="H100" i="3" s="1"/>
  <c r="G101" i="3"/>
  <c r="H101" i="3" s="1"/>
  <c r="G102" i="3"/>
  <c r="H102" i="3" s="1"/>
  <c r="G103" i="3"/>
  <c r="H103" i="3" s="1"/>
  <c r="G104" i="3"/>
  <c r="H104" i="3" s="1"/>
  <c r="G105" i="3"/>
  <c r="H105" i="3" s="1"/>
  <c r="G106" i="3"/>
  <c r="H106" i="3" s="1"/>
  <c r="G107" i="3"/>
  <c r="H107" i="3" s="1"/>
  <c r="G108" i="3"/>
  <c r="H108" i="3" s="1"/>
  <c r="G109" i="3"/>
  <c r="H109" i="3" s="1"/>
  <c r="G110" i="3"/>
  <c r="H110" i="3" s="1"/>
  <c r="G111" i="3"/>
  <c r="H111" i="3" s="1"/>
  <c r="G112" i="3"/>
  <c r="H112" i="3" s="1"/>
  <c r="G113" i="3"/>
  <c r="H113" i="3" s="1"/>
  <c r="G114" i="3"/>
  <c r="H114" i="3" s="1"/>
  <c r="G115" i="3"/>
  <c r="H115" i="3" s="1"/>
  <c r="G116" i="3"/>
  <c r="H116" i="3" s="1"/>
  <c r="G117" i="3"/>
  <c r="H117" i="3" s="1"/>
  <c r="G118" i="3"/>
  <c r="H118" i="3" s="1"/>
  <c r="G119" i="3"/>
  <c r="H119" i="3" s="1"/>
  <c r="G59" i="3"/>
  <c r="H59" i="3" s="1"/>
  <c r="G7" i="3"/>
  <c r="H7" i="3" s="1"/>
  <c r="G8" i="3"/>
  <c r="H8" i="3" s="1"/>
  <c r="G9" i="3"/>
  <c r="H9" i="3" s="1"/>
  <c r="G10" i="3"/>
  <c r="H10" i="3" s="1"/>
  <c r="G11" i="3"/>
  <c r="H11" i="3" s="1"/>
  <c r="G12" i="3"/>
  <c r="G13" i="3"/>
  <c r="H13" i="3" s="1"/>
  <c r="G14" i="3"/>
  <c r="H14" i="3" s="1"/>
  <c r="G15" i="3"/>
  <c r="H15" i="3" s="1"/>
  <c r="G16" i="3"/>
  <c r="H16" i="3" s="1"/>
  <c r="G17" i="3"/>
  <c r="H17" i="3" s="1"/>
  <c r="G18" i="3"/>
  <c r="H18" i="3" s="1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G30" i="3"/>
  <c r="H30" i="3" s="1"/>
  <c r="G31" i="3"/>
  <c r="H31" i="3" s="1"/>
  <c r="G32" i="3"/>
  <c r="H32" i="3" s="1"/>
  <c r="G33" i="3"/>
  <c r="H33" i="3" s="1"/>
  <c r="G34" i="3"/>
  <c r="H34" i="3" s="1"/>
  <c r="G35" i="3"/>
  <c r="H35" i="3" s="1"/>
  <c r="G36" i="3"/>
  <c r="G37" i="3"/>
  <c r="H37" i="3" s="1"/>
  <c r="G38" i="3"/>
  <c r="H38" i="3" s="1"/>
  <c r="G39" i="3"/>
  <c r="H39" i="3" s="1"/>
  <c r="G40" i="3"/>
  <c r="H40" i="3" s="1"/>
  <c r="G41" i="3"/>
  <c r="H41" i="3" s="1"/>
  <c r="G42" i="3"/>
  <c r="H42" i="3" s="1"/>
  <c r="G43" i="3"/>
  <c r="H43" i="3" s="1"/>
  <c r="G44" i="3"/>
  <c r="H44" i="3" s="1"/>
  <c r="G45" i="3"/>
  <c r="H45" i="3" s="1"/>
  <c r="G46" i="3"/>
  <c r="H46" i="3" s="1"/>
  <c r="G47" i="3"/>
  <c r="H47" i="3" s="1"/>
  <c r="G48" i="3"/>
  <c r="H48" i="3" s="1"/>
  <c r="G49" i="3"/>
  <c r="H49" i="3" s="1"/>
  <c r="G50" i="3"/>
  <c r="H50" i="3" s="1"/>
  <c r="G51" i="3"/>
  <c r="H51" i="3" s="1"/>
  <c r="G52" i="3"/>
  <c r="H52" i="3" s="1"/>
  <c r="G53" i="3"/>
  <c r="H53" i="3" s="1"/>
  <c r="G54" i="3"/>
  <c r="H54" i="3" s="1"/>
  <c r="G55" i="3"/>
  <c r="H55" i="3" s="1"/>
  <c r="G56" i="3"/>
  <c r="H56" i="3" s="1"/>
  <c r="G57" i="3"/>
  <c r="H57" i="3" s="1"/>
  <c r="G58" i="3"/>
  <c r="H58" i="3" s="1"/>
  <c r="G6" i="3"/>
  <c r="H6" i="3" s="1"/>
  <c r="G5" i="3"/>
  <c r="H5" i="3" l="1"/>
  <c r="H131" i="3" s="1"/>
  <c r="F6" i="3" l="1"/>
  <c r="F7" i="3"/>
  <c r="F8" i="3"/>
  <c r="F9" i="3"/>
  <c r="F10" i="3"/>
  <c r="F13" i="3"/>
  <c r="F14" i="3"/>
  <c r="F15" i="3"/>
  <c r="F16" i="3"/>
  <c r="F17" i="3"/>
  <c r="F18" i="3"/>
  <c r="F21" i="3"/>
  <c r="F22" i="3"/>
  <c r="F23" i="3"/>
  <c r="F24" i="3"/>
  <c r="F25" i="3"/>
  <c r="F26" i="3"/>
  <c r="F32" i="3"/>
  <c r="F33" i="3"/>
  <c r="F34" i="3"/>
  <c r="F35" i="3"/>
  <c r="F36" i="3"/>
  <c r="F37" i="3"/>
  <c r="F40" i="3"/>
  <c r="F41" i="3"/>
  <c r="F42" i="3"/>
  <c r="F43" i="3"/>
  <c r="F44" i="3"/>
  <c r="F45" i="3"/>
  <c r="F48" i="3"/>
  <c r="F49" i="3"/>
  <c r="F50" i="3"/>
  <c r="F51" i="3"/>
  <c r="F52" i="3"/>
  <c r="F53" i="3"/>
  <c r="F59" i="3"/>
  <c r="F60" i="3"/>
  <c r="F61" i="3"/>
  <c r="F62" i="3"/>
  <c r="F68" i="3"/>
  <c r="F69" i="3"/>
  <c r="F70" i="3"/>
  <c r="F71" i="3"/>
  <c r="F72" i="3"/>
  <c r="F73" i="3"/>
  <c r="F76" i="3"/>
  <c r="F77" i="3"/>
  <c r="F78" i="3"/>
  <c r="F79" i="3"/>
  <c r="F80" i="3"/>
  <c r="F81" i="3"/>
  <c r="F84" i="3"/>
  <c r="F85" i="3"/>
  <c r="F86" i="3"/>
  <c r="F87" i="3"/>
  <c r="F88" i="3"/>
  <c r="F89" i="3"/>
  <c r="F94" i="3"/>
  <c r="F95" i="3"/>
  <c r="F96" i="3"/>
  <c r="F97" i="3"/>
  <c r="F98" i="3"/>
  <c r="F99" i="3"/>
  <c r="F102" i="3"/>
  <c r="F103" i="3"/>
  <c r="F104" i="3"/>
  <c r="F105" i="3"/>
  <c r="F106" i="3"/>
  <c r="F107" i="3"/>
  <c r="F110" i="3"/>
  <c r="F111" i="3"/>
  <c r="F112" i="3"/>
  <c r="F113" i="3"/>
  <c r="F114" i="3"/>
  <c r="F115" i="3"/>
  <c r="F120" i="3"/>
  <c r="F121" i="3"/>
  <c r="F122" i="3"/>
  <c r="F123" i="3"/>
  <c r="F126" i="3"/>
  <c r="F127" i="3"/>
  <c r="F128" i="3"/>
  <c r="F129" i="3"/>
  <c r="E126" i="3"/>
  <c r="E127" i="3"/>
  <c r="E128" i="3"/>
  <c r="E129" i="3"/>
  <c r="B22" i="3"/>
  <c r="B14" i="3"/>
  <c r="B6" i="3"/>
  <c r="B7" i="3"/>
  <c r="B8" i="3"/>
  <c r="C121" i="3" l="1"/>
  <c r="E121" i="3" s="1"/>
  <c r="C122" i="3"/>
  <c r="E122" i="3" s="1"/>
  <c r="C123" i="3"/>
  <c r="E123" i="3" s="1"/>
  <c r="C120" i="3"/>
  <c r="E120" i="3" s="1"/>
  <c r="C95" i="3" l="1"/>
  <c r="E95" i="3" s="1"/>
  <c r="C96" i="3"/>
  <c r="E96" i="3" s="1"/>
  <c r="C97" i="3"/>
  <c r="E97" i="3" s="1"/>
  <c r="C98" i="3"/>
  <c r="E98" i="3" s="1"/>
  <c r="C99" i="3"/>
  <c r="E99" i="3" s="1"/>
  <c r="C102" i="3"/>
  <c r="E102" i="3" s="1"/>
  <c r="C103" i="3"/>
  <c r="E103" i="3" s="1"/>
  <c r="C104" i="3"/>
  <c r="E104" i="3" s="1"/>
  <c r="C105" i="3"/>
  <c r="E105" i="3" s="1"/>
  <c r="C106" i="3"/>
  <c r="E106" i="3" s="1"/>
  <c r="C107" i="3"/>
  <c r="E107" i="3" s="1"/>
  <c r="C110" i="3"/>
  <c r="E110" i="3" s="1"/>
  <c r="C111" i="3"/>
  <c r="E111" i="3" s="1"/>
  <c r="C112" i="3"/>
  <c r="E112" i="3" s="1"/>
  <c r="C113" i="3"/>
  <c r="E113" i="3" s="1"/>
  <c r="C114" i="3"/>
  <c r="E114" i="3" s="1"/>
  <c r="C115" i="3"/>
  <c r="E115" i="3" s="1"/>
  <c r="C94" i="3"/>
  <c r="E94" i="3" s="1"/>
  <c r="C85" i="3"/>
  <c r="E85" i="3" s="1"/>
  <c r="C86" i="3"/>
  <c r="E86" i="3" s="1"/>
  <c r="C87" i="3"/>
  <c r="E87" i="3" s="1"/>
  <c r="C88" i="3"/>
  <c r="E88" i="3" s="1"/>
  <c r="C89" i="3"/>
  <c r="E89" i="3" s="1"/>
  <c r="C84" i="3"/>
  <c r="E84" i="3" s="1"/>
  <c r="C77" i="3"/>
  <c r="E77" i="3" s="1"/>
  <c r="C78" i="3"/>
  <c r="E78" i="3" s="1"/>
  <c r="C79" i="3"/>
  <c r="E79" i="3" s="1"/>
  <c r="C80" i="3"/>
  <c r="E80" i="3" s="1"/>
  <c r="C81" i="3"/>
  <c r="E81" i="3" s="1"/>
  <c r="C76" i="3"/>
  <c r="E76" i="3" s="1"/>
  <c r="C69" i="3"/>
  <c r="E69" i="3" s="1"/>
  <c r="C70" i="3"/>
  <c r="E70" i="3" s="1"/>
  <c r="C71" i="3"/>
  <c r="E71" i="3" s="1"/>
  <c r="C72" i="3"/>
  <c r="E72" i="3" s="1"/>
  <c r="C73" i="3"/>
  <c r="E73" i="3" s="1"/>
  <c r="C68" i="3"/>
  <c r="E68" i="3" s="1"/>
  <c r="C60" i="3"/>
  <c r="E60" i="3" s="1"/>
  <c r="C61" i="3"/>
  <c r="E61" i="3" s="1"/>
  <c r="C62" i="3"/>
  <c r="E62" i="3" s="1"/>
  <c r="C59" i="3"/>
  <c r="E59" i="3" s="1"/>
  <c r="C49" i="3"/>
  <c r="E49" i="3" s="1"/>
  <c r="C50" i="3"/>
  <c r="E50" i="3" s="1"/>
  <c r="C51" i="3"/>
  <c r="E51" i="3" s="1"/>
  <c r="C52" i="3"/>
  <c r="E52" i="3" s="1"/>
  <c r="C53" i="3"/>
  <c r="E53" i="3" s="1"/>
  <c r="C48" i="3"/>
  <c r="E48" i="3" s="1"/>
  <c r="C41" i="3"/>
  <c r="E41" i="3" s="1"/>
  <c r="C42" i="3"/>
  <c r="E42" i="3" s="1"/>
  <c r="C43" i="3"/>
  <c r="E43" i="3" s="1"/>
  <c r="C44" i="3"/>
  <c r="E44" i="3" s="1"/>
  <c r="C45" i="3"/>
  <c r="E45" i="3" s="1"/>
  <c r="C40" i="3"/>
  <c r="E40" i="3" s="1"/>
  <c r="C33" i="3"/>
  <c r="E33" i="3" s="1"/>
  <c r="C34" i="3"/>
  <c r="E34" i="3" s="1"/>
  <c r="C35" i="3"/>
  <c r="E35" i="3" s="1"/>
  <c r="C36" i="3"/>
  <c r="E36" i="3" s="1"/>
  <c r="C37" i="3"/>
  <c r="E37" i="3" s="1"/>
  <c r="C32" i="3"/>
  <c r="E32" i="3" s="1"/>
  <c r="C22" i="3"/>
  <c r="E22" i="3" s="1"/>
  <c r="C23" i="3"/>
  <c r="E23" i="3" s="1"/>
  <c r="C24" i="3"/>
  <c r="E24" i="3" s="1"/>
  <c r="C25" i="3"/>
  <c r="E25" i="3" s="1"/>
  <c r="C26" i="3"/>
  <c r="E26" i="3" s="1"/>
  <c r="C21" i="3"/>
  <c r="E21" i="3" s="1"/>
  <c r="C14" i="3"/>
  <c r="E14" i="3" s="1"/>
  <c r="C15" i="3"/>
  <c r="E15" i="3" s="1"/>
  <c r="C16" i="3"/>
  <c r="E16" i="3" s="1"/>
  <c r="C17" i="3"/>
  <c r="E17" i="3" s="1"/>
  <c r="C18" i="3"/>
  <c r="E18" i="3" s="1"/>
  <c r="C13" i="3"/>
  <c r="E13" i="3" s="1"/>
  <c r="C6" i="3"/>
  <c r="E6" i="3" s="1"/>
  <c r="C7" i="3"/>
  <c r="E7" i="3" s="1"/>
  <c r="C8" i="3"/>
  <c r="E8" i="3" s="1"/>
  <c r="C9" i="3"/>
  <c r="E9" i="3" s="1"/>
  <c r="C10" i="3"/>
  <c r="E10" i="3" s="1"/>
  <c r="C5" i="3"/>
  <c r="E5" i="3" s="1"/>
  <c r="F5" i="3" s="1"/>
  <c r="E131" i="3" s="1"/>
  <c r="G6" i="1"/>
  <c r="G7" i="1"/>
  <c r="G8" i="1"/>
  <c r="G9" i="1"/>
  <c r="G10" i="1"/>
  <c r="G13" i="1"/>
  <c r="G14" i="1"/>
  <c r="G15" i="1"/>
  <c r="G16" i="1"/>
  <c r="G17" i="1"/>
  <c r="G18" i="1"/>
  <c r="G21" i="1"/>
  <c r="G22" i="1"/>
  <c r="G23" i="1"/>
  <c r="G24" i="1"/>
  <c r="G25" i="1"/>
  <c r="G26" i="1"/>
  <c r="G5" i="1"/>
  <c r="E128" i="2"/>
  <c r="D118" i="1" l="1"/>
  <c r="D117" i="1"/>
  <c r="D116" i="1"/>
  <c r="D115" i="1"/>
  <c r="D114" i="1"/>
  <c r="D113" i="1"/>
  <c r="D110" i="1"/>
  <c r="D109" i="1"/>
  <c r="D108" i="1"/>
  <c r="D107" i="1"/>
  <c r="D106" i="1"/>
  <c r="D105" i="1"/>
  <c r="D102" i="1"/>
  <c r="D101" i="1"/>
  <c r="D100" i="1"/>
  <c r="D99" i="1"/>
  <c r="D98" i="1"/>
  <c r="D97" i="1"/>
  <c r="D92" i="1"/>
  <c r="D91" i="1"/>
  <c r="D90" i="1"/>
  <c r="D89" i="1"/>
  <c r="D88" i="1"/>
  <c r="D87" i="1"/>
  <c r="D84" i="1"/>
  <c r="D83" i="1"/>
  <c r="D82" i="1"/>
  <c r="D81" i="1"/>
  <c r="D80" i="1"/>
  <c r="D79" i="1"/>
  <c r="D76" i="1"/>
  <c r="D75" i="1"/>
  <c r="D74" i="1"/>
  <c r="D73" i="1"/>
  <c r="D72" i="1"/>
  <c r="D71" i="1"/>
  <c r="D26" i="1"/>
  <c r="D25" i="1"/>
  <c r="D24" i="1"/>
  <c r="D23" i="1"/>
  <c r="D22" i="1"/>
  <c r="D21" i="1"/>
  <c r="D18" i="1"/>
  <c r="D17" i="1"/>
  <c r="D16" i="1"/>
  <c r="D15" i="1"/>
  <c r="D14" i="1"/>
  <c r="D13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<sst xmlns="http://schemas.openxmlformats.org/spreadsheetml/2006/main" count="480" uniqueCount="67">
  <si>
    <t>LOTE 1</t>
  </si>
  <si>
    <t>Típo de envío</t>
  </si>
  <si>
    <t>CORREOS 2026</t>
  </si>
  <si>
    <t>Descuento ofertado en %</t>
  </si>
  <si>
    <t>Precio resultante sin IVA</t>
  </si>
  <si>
    <t>CARTAS ORDINARIAS</t>
  </si>
  <si>
    <t>Local</t>
  </si>
  <si>
    <t>Hasta 20g. Normalizada</t>
  </si>
  <si>
    <t>Hasta 50g.</t>
  </si>
  <si>
    <t>Hasta 100g.</t>
  </si>
  <si>
    <t>Hasta 500g.</t>
  </si>
  <si>
    <t>Hasta 1kg.</t>
  </si>
  <si>
    <t>Hasta 2Kg.</t>
  </si>
  <si>
    <t>Interurbano 1</t>
  </si>
  <si>
    <t>Interurbano 2</t>
  </si>
  <si>
    <t>INTERNACIONALES</t>
  </si>
  <si>
    <t>ZONA 1 - Europa incluido Groenlandia</t>
  </si>
  <si>
    <t>ZONA 2 - Resto de países, excepto destinos de la Zona 3</t>
  </si>
  <si>
    <t>ZONA 3 - EEUU, Canadá, Japón, Australia y Nueva Zelanda</t>
  </si>
  <si>
    <t>CARTAS URGENTES</t>
  </si>
  <si>
    <t>URGENTES</t>
  </si>
  <si>
    <t>Estatales</t>
  </si>
  <si>
    <t>CARTAS CERTIFICADAS</t>
  </si>
  <si>
    <t>NACIONALES</t>
  </si>
  <si>
    <t>CERTIFICADOS INTERNACIONALES</t>
  </si>
  <si>
    <t>Envíos anuales 01042025 - 31032026</t>
  </si>
  <si>
    <t>SERVICIOS ADICIONALES</t>
  </si>
  <si>
    <t>SERVICIOS</t>
  </si>
  <si>
    <t>Aviso de recibo nacional</t>
  </si>
  <si>
    <t>Aviso de recibo internacional</t>
  </si>
  <si>
    <t>Gestión de entrega</t>
  </si>
  <si>
    <t>Retorno de informacion de Entrega</t>
  </si>
  <si>
    <t>Clasificacion de documentos</t>
  </si>
  <si>
    <t>Digitalizacion de Avisos de Recibo</t>
  </si>
  <si>
    <t>Envíos anuales 01012025 - 31122026</t>
  </si>
  <si>
    <t>Factor precio</t>
  </si>
  <si>
    <t>Número de envíos</t>
  </si>
  <si>
    <t>Precio máximo sin IVA</t>
  </si>
  <si>
    <r>
      <t xml:space="preserve">Total      </t>
    </r>
    <r>
      <rPr>
        <b/>
        <sz val="8"/>
        <color theme="1"/>
        <rFont val="Calibri"/>
        <family val="2"/>
        <scheme val="minor"/>
      </rPr>
      <t>(envíos x precio resultante)</t>
    </r>
  </si>
  <si>
    <t>Avisos Recibo Electrónico</t>
  </si>
  <si>
    <t>Oferta económica anual *</t>
  </si>
  <si>
    <t>* No superior a 790.000,00€</t>
  </si>
  <si>
    <t>Envíos licitación 2021</t>
  </si>
  <si>
    <r>
      <t xml:space="preserve">SERVICIOS </t>
    </r>
    <r>
      <rPr>
        <sz val="10"/>
        <rFont val="Calibri"/>
        <family val="2"/>
        <scheme val="minor"/>
      </rPr>
      <t>con acuse de recibo en papel</t>
    </r>
  </si>
  <si>
    <r>
      <t xml:space="preserve">SERVICIOS </t>
    </r>
    <r>
      <rPr>
        <sz val="10"/>
        <rFont val="Calibri"/>
        <family val="2"/>
        <scheme val="minor"/>
      </rPr>
      <t>con acuse de recibo electrónico</t>
    </r>
  </si>
  <si>
    <t>Prueba de entrega electrónica</t>
  </si>
  <si>
    <t>Retorno de informacion básico</t>
  </si>
  <si>
    <t>Retorno de informacion en formato XML</t>
  </si>
  <si>
    <t>Precios para oferta máxima</t>
  </si>
  <si>
    <t>oferta máx</t>
  </si>
  <si>
    <t xml:space="preserve">lote </t>
  </si>
  <si>
    <t>total</t>
  </si>
  <si>
    <t>anualidad</t>
  </si>
  <si>
    <t>3 años</t>
  </si>
  <si>
    <t>con prórrogas</t>
  </si>
  <si>
    <t>* No superior a</t>
  </si>
  <si>
    <t>Solvencia</t>
  </si>
  <si>
    <t>Ordinaria hasta 20g. Normalizada</t>
  </si>
  <si>
    <t>Cerificada hasta 20g. Normalizada</t>
  </si>
  <si>
    <t>Incr</t>
  </si>
  <si>
    <t>Lote 1 Evolución del tipo de licitación</t>
  </si>
  <si>
    <t>Número total de clientes</t>
  </si>
  <si>
    <t>Clientes con factura en papel</t>
  </si>
  <si>
    <t>Clientes con factura en factura electr</t>
  </si>
  <si>
    <t>Fact electrónica/total de clientes</t>
  </si>
  <si>
    <t>Incr 2026/2025</t>
  </si>
  <si>
    <t>Lote 2 Evolución del tipo de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</si>
</sst>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43" formatCode="_-* #,##0.00_-;\-* #,##0.00_-;_-* &quot;-&quot;??_-;_-@_-"/>
    <numFmt numFmtId="164" formatCode="0.0000"/>
    <numFmt numFmtId="165" formatCode="#,##0\ _€"/>
    <numFmt numFmtId="166" formatCode="_-* #,##0_-;\-* #,##0_-;_-* &quot;-&quot;??_-;_-@_-"/>
    <numFmt numFmtId="167" formatCode="_-* #,##0.00\ _€_-;\-* #,##0.00\ _€_-;_-* &quot;-&quot;??\ _€_-;_-@_-"/>
    <numFmt numFmtId="168" formatCode="#,##0.00\ _€"/>
    <numFmt numFmtId="169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8">
    <xf numFmtId="0" fontId="0" fillId="0" borderId="0" xfId="0"/>
    <xf numFmtId="10" fontId="0" fillId="0" borderId="0" xfId="2" applyNumberFormat="1" applyFont="1"/>
    <xf numFmtId="0" fontId="2" fillId="2" borderId="0" xfId="0" applyFont="1" applyFill="1" applyAlignment="1">
      <alignment horizontal="center" vertical="center" wrapText="1"/>
    </xf>
    <xf numFmtId="10" fontId="2" fillId="2" borderId="0" xfId="0" applyNumberFormat="1" applyFont="1" applyFill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right"/>
    </xf>
    <xf numFmtId="164" fontId="0" fillId="0" borderId="0" xfId="0" applyNumberFormat="1"/>
    <xf numFmtId="2" fontId="0" fillId="0" borderId="0" xfId="0" applyNumberFormat="1"/>
    <xf numFmtId="3" fontId="0" fillId="0" borderId="1" xfId="0" applyNumberFormat="1" applyBorder="1"/>
    <xf numFmtId="0" fontId="4" fillId="0" borderId="2" xfId="3" applyFont="1" applyBorder="1" applyProtection="1">
      <protection locked="0"/>
    </xf>
    <xf numFmtId="0" fontId="5" fillId="0" borderId="0" xfId="0" applyFont="1"/>
    <xf numFmtId="165" fontId="4" fillId="3" borderId="1" xfId="3" applyNumberFormat="1" applyFont="1" applyFill="1" applyBorder="1" applyAlignment="1">
      <alignment horizontal="left"/>
    </xf>
    <xf numFmtId="0" fontId="5" fillId="4" borderId="1" xfId="0" applyFont="1" applyFill="1" applyBorder="1"/>
    <xf numFmtId="166" fontId="0" fillId="0" borderId="0" xfId="1" applyNumberFormat="1" applyFont="1"/>
    <xf numFmtId="166" fontId="0" fillId="0" borderId="0" xfId="0" applyNumberFormat="1"/>
    <xf numFmtId="0" fontId="6" fillId="0" borderId="3" xfId="0" applyFont="1" applyBorder="1" applyAlignment="1">
      <alignment horizontal="center" vertical="center"/>
    </xf>
    <xf numFmtId="2" fontId="4" fillId="3" borderId="1" xfId="3" applyNumberFormat="1" applyFont="1" applyFill="1" applyBorder="1" applyAlignment="1" applyProtection="1">
      <alignment vertical="top" wrapText="1"/>
      <protection locked="0"/>
    </xf>
    <xf numFmtId="3" fontId="4" fillId="0" borderId="0" xfId="3" applyNumberFormat="1" applyFont="1" applyAlignment="1" applyProtection="1">
      <alignment horizontal="center"/>
      <protection locked="0"/>
    </xf>
    <xf numFmtId="2" fontId="8" fillId="3" borderId="1" xfId="3" applyNumberFormat="1" applyFont="1" applyFill="1" applyBorder="1" applyAlignment="1" applyProtection="1">
      <alignment vertical="top" wrapText="1"/>
      <protection locked="0"/>
    </xf>
    <xf numFmtId="0" fontId="8" fillId="5" borderId="1" xfId="3" applyFont="1" applyFill="1" applyBorder="1"/>
    <xf numFmtId="3" fontId="8" fillId="0" borderId="1" xfId="3" applyNumberFormat="1" applyFont="1" applyBorder="1" applyAlignment="1">
      <alignment horizontal="center" vertical="center"/>
    </xf>
    <xf numFmtId="2" fontId="5" fillId="0" borderId="1" xfId="0" applyNumberFormat="1" applyFont="1" applyBorder="1"/>
    <xf numFmtId="0" fontId="0" fillId="0" borderId="1" xfId="0" applyBorder="1"/>
    <xf numFmtId="3" fontId="9" fillId="0" borderId="0" xfId="3" applyNumberFormat="1" applyFont="1"/>
    <xf numFmtId="3" fontId="8" fillId="0" borderId="0" xfId="3" applyNumberFormat="1" applyFont="1"/>
    <xf numFmtId="0" fontId="8" fillId="3" borderId="1" xfId="3" applyFont="1" applyFill="1" applyBorder="1"/>
    <xf numFmtId="3" fontId="4" fillId="0" borderId="0" xfId="3" applyNumberFormat="1" applyFont="1" applyAlignment="1">
      <alignment horizontal="center"/>
    </xf>
    <xf numFmtId="0" fontId="8" fillId="0" borderId="0" xfId="3" applyFont="1"/>
    <xf numFmtId="0" fontId="4" fillId="0" borderId="0" xfId="3" applyFont="1" applyProtection="1">
      <protection locked="0"/>
    </xf>
    <xf numFmtId="167" fontId="4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3" fontId="8" fillId="0" borderId="0" xfId="3" applyNumberFormat="1" applyFont="1" applyAlignment="1">
      <alignment horizontal="center" vertical="center"/>
    </xf>
    <xf numFmtId="2" fontId="5" fillId="0" borderId="0" xfId="0" applyNumberFormat="1" applyFont="1"/>
    <xf numFmtId="3" fontId="4" fillId="0" borderId="0" xfId="3" applyNumberFormat="1" applyFont="1" applyAlignment="1">
      <alignment horizontal="center" vertical="center"/>
    </xf>
    <xf numFmtId="0" fontId="4" fillId="0" borderId="6" xfId="3" applyFont="1" applyBorder="1" applyProtection="1">
      <protection locked="0"/>
    </xf>
    <xf numFmtId="165" fontId="8" fillId="3" borderId="1" xfId="3" applyNumberFormat="1" applyFont="1" applyFill="1" applyBorder="1" applyAlignment="1">
      <alignment horizontal="left"/>
    </xf>
    <xf numFmtId="0" fontId="5" fillId="0" borderId="1" xfId="0" applyFont="1" applyBorder="1"/>
    <xf numFmtId="0" fontId="10" fillId="0" borderId="0" xfId="0" applyFont="1"/>
    <xf numFmtId="3" fontId="5" fillId="0" borderId="0" xfId="0" applyNumberFormat="1" applyFont="1"/>
    <xf numFmtId="3" fontId="4" fillId="0" borderId="0" xfId="3" applyNumberFormat="1" applyFont="1" applyProtection="1">
      <protection locked="0"/>
    </xf>
    <xf numFmtId="0" fontId="8" fillId="5" borderId="7" xfId="3" applyFont="1" applyFill="1" applyBorder="1"/>
    <xf numFmtId="3" fontId="4" fillId="0" borderId="0" xfId="0" applyNumberFormat="1" applyFont="1"/>
    <xf numFmtId="3" fontId="5" fillId="0" borderId="0" xfId="0" applyNumberFormat="1" applyFont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11" fillId="0" borderId="0" xfId="0" applyFont="1"/>
    <xf numFmtId="2" fontId="5" fillId="0" borderId="4" xfId="0" applyNumberFormat="1" applyFont="1" applyBorder="1"/>
    <xf numFmtId="2" fontId="5" fillId="0" borderId="11" xfId="0" applyNumberFormat="1" applyFont="1" applyBorder="1"/>
    <xf numFmtId="0" fontId="12" fillId="4" borderId="1" xfId="0" applyFont="1" applyFill="1" applyBorder="1"/>
    <xf numFmtId="3" fontId="13" fillId="0" borderId="1" xfId="0" applyNumberFormat="1" applyFont="1" applyBorder="1"/>
    <xf numFmtId="0" fontId="5" fillId="4" borderId="0" xfId="0" applyFont="1" applyFill="1"/>
    <xf numFmtId="10" fontId="0" fillId="0" borderId="1" xfId="0" applyNumberFormat="1" applyBorder="1"/>
    <xf numFmtId="10" fontId="0" fillId="0" borderId="0" xfId="0" applyNumberFormat="1"/>
    <xf numFmtId="10" fontId="0" fillId="0" borderId="11" xfId="0" applyNumberFormat="1" applyBorder="1"/>
    <xf numFmtId="10" fontId="0" fillId="0" borderId="5" xfId="0" applyNumberFormat="1" applyBorder="1"/>
    <xf numFmtId="43" fontId="0" fillId="0" borderId="1" xfId="1" applyFont="1" applyBorder="1"/>
    <xf numFmtId="43" fontId="0" fillId="0" borderId="0" xfId="1" applyFont="1"/>
    <xf numFmtId="167" fontId="0" fillId="0" borderId="0" xfId="0" applyNumberFormat="1"/>
    <xf numFmtId="43" fontId="0" fillId="7" borderId="0" xfId="1" applyFont="1" applyFill="1"/>
    <xf numFmtId="6" fontId="0" fillId="0" borderId="0" xfId="1" applyNumberFormat="1" applyFont="1"/>
    <xf numFmtId="168" fontId="0" fillId="0" borderId="0" xfId="1" applyNumberFormat="1" applyFont="1"/>
    <xf numFmtId="169" fontId="0" fillId="0" borderId="1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right"/>
    </xf>
    <xf numFmtId="0" fontId="0" fillId="0" borderId="15" xfId="0" applyBorder="1"/>
    <xf numFmtId="10" fontId="0" fillId="0" borderId="16" xfId="0" applyNumberFormat="1" applyBorder="1"/>
    <xf numFmtId="0" fontId="0" fillId="0" borderId="17" xfId="0" applyBorder="1"/>
    <xf numFmtId="169" fontId="0" fillId="0" borderId="18" xfId="0" applyNumberFormat="1" applyBorder="1"/>
    <xf numFmtId="10" fontId="0" fillId="0" borderId="19" xfId="0" applyNumberFormat="1" applyBorder="1"/>
    <xf numFmtId="169" fontId="0" fillId="0" borderId="17" xfId="0" applyNumberFormat="1" applyBorder="1"/>
    <xf numFmtId="0" fontId="0" fillId="0" borderId="16" xfId="0" applyBorder="1" applyAlignment="1">
      <alignment horizontal="right"/>
    </xf>
    <xf numFmtId="0" fontId="0" fillId="0" borderId="14" xfId="0" applyBorder="1"/>
    <xf numFmtId="43" fontId="0" fillId="0" borderId="16" xfId="1" applyFont="1" applyBorder="1"/>
    <xf numFmtId="10" fontId="0" fillId="0" borderId="18" xfId="2" applyNumberFormat="1" applyFont="1" applyBorder="1"/>
    <xf numFmtId="10" fontId="0" fillId="0" borderId="19" xfId="2" applyNumberFormat="1" applyFont="1" applyBorder="1"/>
    <xf numFmtId="3" fontId="0" fillId="0" borderId="0" xfId="0" applyNumberFormat="1"/>
    <xf numFmtId="0" fontId="0" fillId="6" borderId="8" xfId="0" applyFill="1" applyBorder="1"/>
    <xf numFmtId="0" fontId="0" fillId="6" borderId="9" xfId="0" applyFill="1" applyBorder="1"/>
    <xf numFmtId="43" fontId="0" fillId="6" borderId="8" xfId="1" applyFont="1" applyFill="1" applyBorder="1"/>
    <xf numFmtId="43" fontId="0" fillId="6" borderId="10" xfId="1" applyFont="1" applyFill="1" applyBorder="1"/>
    <xf numFmtId="165" fontId="8" fillId="3" borderId="4" xfId="3" applyNumberFormat="1" applyFont="1" applyFill="1" applyBorder="1" applyAlignment="1">
      <alignment horizontal="left"/>
    </xf>
    <xf numFmtId="0" fontId="0" fillId="0" borderId="5" xfId="0" applyBorder="1" applyAlignment="1">
      <alignment horizontal="left"/>
    </xf>
    <xf numFmtId="165" fontId="8" fillId="3" borderId="4" xfId="3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10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4">
    <cellStyle name="Millares" xfId="1" builtinId="3"/>
    <cellStyle name="Normal" xfId="0" builtinId="0"/>
    <cellStyle name="Normal 2" xfId="3" xr:uid="{D01B6BF4-F089-4E83-B74C-DDC1541BE86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RECAUDACION\CONTRATOS\Correspondencia%202026\lote%202%20c&#225;lculo%20econ&#243;mico%20correspondencia%202026.xlsx" TargetMode="External"/><Relationship Id="rId1" Type="http://schemas.openxmlformats.org/officeDocument/2006/relationships/externalLinkPath" Target="lote%202%20c&#225;lculo%20econ&#243;mico%20correspondencia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te 2"/>
      <sheetName val="Hoja1"/>
      <sheetName val="anexo lote 2 modelo oferta"/>
    </sheetNames>
    <sheetDataSet>
      <sheetData sheetId="0">
        <row r="96">
          <cell r="I96">
            <v>144900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2"/>
  <sheetViews>
    <sheetView workbookViewId="0">
      <selection activeCell="D1" sqref="D1"/>
    </sheetView>
  </sheetViews>
  <sheetFormatPr baseColWidth="10" defaultRowHeight="14.5" x14ac:dyDescent="0.35"/>
  <cols>
    <col min="1" max="1" width="41" customWidth="1"/>
    <col min="2" max="2" width="9.36328125" bestFit="1" customWidth="1"/>
    <col min="3" max="3" width="18" style="1" customWidth="1"/>
    <col min="4" max="4" width="10.08984375" bestFit="1" customWidth="1"/>
    <col min="5" max="5" width="13.36328125" customWidth="1"/>
    <col min="6" max="6" width="12.90625" bestFit="1" customWidth="1"/>
    <col min="7" max="7" width="12.90625" customWidth="1"/>
  </cols>
  <sheetData>
    <row r="1" spans="1:8" x14ac:dyDescent="0.35">
      <c r="A1" t="s">
        <v>0</v>
      </c>
    </row>
    <row r="2" spans="1:8" ht="58" x14ac:dyDescent="0.35">
      <c r="A2" s="2" t="s">
        <v>1</v>
      </c>
      <c r="B2" s="2" t="s">
        <v>2</v>
      </c>
      <c r="C2" s="3" t="s">
        <v>3</v>
      </c>
      <c r="D2" s="4" t="s">
        <v>4</v>
      </c>
      <c r="E2" s="4" t="s">
        <v>25</v>
      </c>
      <c r="F2" s="4" t="s">
        <v>34</v>
      </c>
      <c r="G2" s="4" t="s">
        <v>42</v>
      </c>
      <c r="H2" s="4" t="s">
        <v>35</v>
      </c>
    </row>
    <row r="3" spans="1:8" x14ac:dyDescent="0.35">
      <c r="A3" t="s">
        <v>5</v>
      </c>
    </row>
    <row r="4" spans="1:8" x14ac:dyDescent="0.35">
      <c r="A4" t="s">
        <v>6</v>
      </c>
    </row>
    <row r="5" spans="1:8" x14ac:dyDescent="0.35">
      <c r="A5" t="s">
        <v>7</v>
      </c>
      <c r="B5" s="5">
        <v>0.96</v>
      </c>
      <c r="C5" s="1">
        <v>0.7167</v>
      </c>
      <c r="D5" s="6">
        <f>B5-(B5*C5)</f>
        <v>0.27200000000000002</v>
      </c>
      <c r="E5" s="13">
        <v>667217</v>
      </c>
      <c r="F5" s="13">
        <v>670746</v>
      </c>
      <c r="G5" s="13">
        <f>'Lote 1 2021'!B5</f>
        <v>706343</v>
      </c>
      <c r="H5" s="14">
        <v>1</v>
      </c>
    </row>
    <row r="6" spans="1:8" x14ac:dyDescent="0.35">
      <c r="A6" t="s">
        <v>8</v>
      </c>
      <c r="B6" s="5">
        <v>1.1499999999999999</v>
      </c>
      <c r="C6" s="1">
        <v>0.64190000000000003</v>
      </c>
      <c r="D6" s="6">
        <f t="shared" ref="D6:D26" si="0">B6-(B6*C6)</f>
        <v>0.4118</v>
      </c>
      <c r="E6" s="13">
        <v>4194</v>
      </c>
      <c r="F6" s="13">
        <v>4312</v>
      </c>
      <c r="G6" s="13">
        <f>'Lote 1 2021'!B6</f>
        <v>3985</v>
      </c>
      <c r="H6" s="14">
        <v>1</v>
      </c>
    </row>
    <row r="7" spans="1:8" x14ac:dyDescent="0.35">
      <c r="A7" t="s">
        <v>9</v>
      </c>
      <c r="B7" s="5">
        <v>1.75</v>
      </c>
      <c r="C7" s="1">
        <v>0.64739999999999998</v>
      </c>
      <c r="D7" s="6">
        <f t="shared" si="0"/>
        <v>0.61709999999999998</v>
      </c>
      <c r="E7" s="13"/>
      <c r="F7" s="13">
        <v>6</v>
      </c>
      <c r="G7" s="13">
        <f>'Lote 1 2021'!B7</f>
        <v>39</v>
      </c>
      <c r="H7" s="14">
        <v>1</v>
      </c>
    </row>
    <row r="8" spans="1:8" x14ac:dyDescent="0.35">
      <c r="A8" t="s">
        <v>10</v>
      </c>
      <c r="B8" s="5">
        <v>3.7</v>
      </c>
      <c r="C8" s="1">
        <v>0.56359999999999999</v>
      </c>
      <c r="D8" s="6">
        <f t="shared" si="0"/>
        <v>1.6147</v>
      </c>
      <c r="E8" s="13"/>
      <c r="F8" s="13">
        <v>8</v>
      </c>
      <c r="G8" s="13">
        <f>'Lote 1 2021'!B8</f>
        <v>34</v>
      </c>
      <c r="H8" s="14">
        <v>1</v>
      </c>
    </row>
    <row r="9" spans="1:8" x14ac:dyDescent="0.35">
      <c r="A9" t="s">
        <v>11</v>
      </c>
      <c r="B9" s="5">
        <v>6.9</v>
      </c>
      <c r="C9" s="1">
        <v>0.51859999999999995</v>
      </c>
      <c r="D9" s="6">
        <f t="shared" si="0"/>
        <v>3.3216999999999999</v>
      </c>
      <c r="E9" s="13">
        <v>9</v>
      </c>
      <c r="F9" s="13"/>
      <c r="G9" s="13">
        <f>'Lote 1 2021'!B9</f>
        <v>1</v>
      </c>
      <c r="H9" s="14">
        <v>1</v>
      </c>
    </row>
    <row r="10" spans="1:8" x14ac:dyDescent="0.35">
      <c r="A10" t="s">
        <v>12</v>
      </c>
      <c r="B10" s="5">
        <v>7.45</v>
      </c>
      <c r="C10" s="1">
        <v>0.4844</v>
      </c>
      <c r="D10" s="6">
        <f t="shared" si="0"/>
        <v>3.8412000000000002</v>
      </c>
      <c r="E10" s="13"/>
      <c r="F10" s="13"/>
      <c r="G10" s="13">
        <f>'Lote 1 2021'!B10</f>
        <v>1</v>
      </c>
      <c r="H10" s="14">
        <v>1</v>
      </c>
    </row>
    <row r="11" spans="1:8" x14ac:dyDescent="0.35">
      <c r="B11" s="5"/>
      <c r="D11" s="6"/>
      <c r="E11" s="13"/>
      <c r="F11" s="13"/>
      <c r="G11" s="13"/>
      <c r="H11" s="14"/>
    </row>
    <row r="12" spans="1:8" x14ac:dyDescent="0.35">
      <c r="A12" t="s">
        <v>13</v>
      </c>
      <c r="B12" s="5"/>
      <c r="D12" s="6"/>
      <c r="E12" s="13"/>
      <c r="F12" s="13"/>
      <c r="G12" s="13"/>
      <c r="H12" s="14"/>
    </row>
    <row r="13" spans="1:8" x14ac:dyDescent="0.35">
      <c r="A13" t="s">
        <v>7</v>
      </c>
      <c r="B13" s="5">
        <v>0.96</v>
      </c>
      <c r="C13" s="1">
        <v>0.62209999999999999</v>
      </c>
      <c r="D13" s="6">
        <f t="shared" si="0"/>
        <v>0.36280000000000001</v>
      </c>
      <c r="E13" s="13">
        <v>333496</v>
      </c>
      <c r="F13" s="13">
        <v>331931</v>
      </c>
      <c r="G13" s="13">
        <f>'Lote 1 2021'!B13</f>
        <v>345815</v>
      </c>
      <c r="H13" s="14">
        <v>1</v>
      </c>
    </row>
    <row r="14" spans="1:8" x14ac:dyDescent="0.35">
      <c r="A14" t="s">
        <v>8</v>
      </c>
      <c r="B14" s="5">
        <v>1.1499999999999999</v>
      </c>
      <c r="C14" s="1">
        <v>0.5454</v>
      </c>
      <c r="D14" s="6">
        <f t="shared" si="0"/>
        <v>0.52280000000000004</v>
      </c>
      <c r="E14" s="13">
        <v>2395</v>
      </c>
      <c r="F14" s="13">
        <v>2400</v>
      </c>
      <c r="G14" s="13">
        <f>'Lote 1 2021'!B14</f>
        <v>2391</v>
      </c>
      <c r="H14" s="14">
        <v>1</v>
      </c>
    </row>
    <row r="15" spans="1:8" x14ac:dyDescent="0.35">
      <c r="A15" t="s">
        <v>9</v>
      </c>
      <c r="B15" s="5">
        <v>1.75</v>
      </c>
      <c r="C15" s="1">
        <v>0.53269999999999995</v>
      </c>
      <c r="D15" s="6">
        <f t="shared" si="0"/>
        <v>0.81779999999999997</v>
      </c>
      <c r="E15" s="13"/>
      <c r="F15" s="13"/>
      <c r="G15" s="13">
        <f>'Lote 1 2021'!B15</f>
        <v>21</v>
      </c>
      <c r="H15" s="14">
        <v>1</v>
      </c>
    </row>
    <row r="16" spans="1:8" x14ac:dyDescent="0.35">
      <c r="A16" t="s">
        <v>10</v>
      </c>
      <c r="B16" s="5">
        <v>3.7</v>
      </c>
      <c r="C16" s="1">
        <v>0.43580000000000002</v>
      </c>
      <c r="D16" s="6">
        <f t="shared" si="0"/>
        <v>2.0874999999999999</v>
      </c>
      <c r="E16" s="13"/>
      <c r="F16" s="13"/>
      <c r="G16" s="13">
        <f>'Lote 1 2021'!B16</f>
        <v>14</v>
      </c>
      <c r="H16" s="14">
        <v>1</v>
      </c>
    </row>
    <row r="17" spans="1:8" x14ac:dyDescent="0.35">
      <c r="A17" t="s">
        <v>11</v>
      </c>
      <c r="B17" s="5">
        <v>6.9</v>
      </c>
      <c r="C17" s="1">
        <v>0.38159999999999999</v>
      </c>
      <c r="D17" s="6">
        <f t="shared" si="0"/>
        <v>4.2670000000000003</v>
      </c>
      <c r="E17" s="13"/>
      <c r="F17" s="13"/>
      <c r="G17" s="13">
        <f>'Lote 1 2021'!B17</f>
        <v>1</v>
      </c>
      <c r="H17" s="14">
        <v>1</v>
      </c>
    </row>
    <row r="18" spans="1:8" x14ac:dyDescent="0.35">
      <c r="A18" t="s">
        <v>12</v>
      </c>
      <c r="B18" s="5">
        <v>7.45</v>
      </c>
      <c r="C18" s="1">
        <v>0.33679999999999999</v>
      </c>
      <c r="D18" s="6">
        <f t="shared" si="0"/>
        <v>4.9408000000000003</v>
      </c>
      <c r="E18" s="13"/>
      <c r="F18" s="13"/>
      <c r="G18" s="13">
        <f>'Lote 1 2021'!B18</f>
        <v>1</v>
      </c>
      <c r="H18" s="14">
        <v>1</v>
      </c>
    </row>
    <row r="19" spans="1:8" x14ac:dyDescent="0.35">
      <c r="B19" s="5"/>
      <c r="D19" s="6"/>
      <c r="E19" s="13"/>
      <c r="F19" s="13"/>
      <c r="G19" s="13"/>
      <c r="H19" s="14"/>
    </row>
    <row r="20" spans="1:8" x14ac:dyDescent="0.35">
      <c r="A20" t="s">
        <v>14</v>
      </c>
      <c r="B20" s="5"/>
      <c r="D20" s="6"/>
      <c r="E20" s="13"/>
      <c r="F20" s="13"/>
      <c r="G20" s="13"/>
      <c r="H20" s="14"/>
    </row>
    <row r="21" spans="1:8" x14ac:dyDescent="0.35">
      <c r="A21" t="s">
        <v>7</v>
      </c>
      <c r="B21" s="5">
        <v>0.96</v>
      </c>
      <c r="C21" s="1">
        <v>0.5907</v>
      </c>
      <c r="D21" s="6">
        <f t="shared" si="0"/>
        <v>0.39290000000000003</v>
      </c>
      <c r="E21" s="13">
        <v>1188323</v>
      </c>
      <c r="F21" s="13">
        <v>1211315</v>
      </c>
      <c r="G21" s="13">
        <f>'Lote 1 2021'!B21</f>
        <v>1195839</v>
      </c>
      <c r="H21" s="14">
        <v>1</v>
      </c>
    </row>
    <row r="22" spans="1:8" x14ac:dyDescent="0.35">
      <c r="A22" t="s">
        <v>8</v>
      </c>
      <c r="B22" s="5">
        <v>1.1499999999999999</v>
      </c>
      <c r="C22" s="1">
        <v>0.504</v>
      </c>
      <c r="D22" s="6">
        <f t="shared" si="0"/>
        <v>0.57040000000000002</v>
      </c>
      <c r="E22" s="13">
        <v>8079</v>
      </c>
      <c r="F22" s="13">
        <v>8199</v>
      </c>
      <c r="G22" s="13">
        <f>'Lote 1 2021'!B22</f>
        <v>7881</v>
      </c>
      <c r="H22" s="14">
        <v>1</v>
      </c>
    </row>
    <row r="23" spans="1:8" x14ac:dyDescent="0.35">
      <c r="A23" t="s">
        <v>9</v>
      </c>
      <c r="B23" s="5">
        <v>1.75</v>
      </c>
      <c r="C23" s="1">
        <v>0.48859999999999998</v>
      </c>
      <c r="D23" s="6">
        <f t="shared" si="0"/>
        <v>0.89500000000000002</v>
      </c>
      <c r="E23" s="13">
        <v>10</v>
      </c>
      <c r="F23" s="13">
        <v>10</v>
      </c>
      <c r="G23" s="13">
        <f>'Lote 1 2021'!B23</f>
        <v>90</v>
      </c>
      <c r="H23" s="14">
        <v>1</v>
      </c>
    </row>
    <row r="24" spans="1:8" x14ac:dyDescent="0.35">
      <c r="A24" t="s">
        <v>10</v>
      </c>
      <c r="B24" s="5">
        <v>3.7</v>
      </c>
      <c r="C24" s="1">
        <v>0.36969999999999997</v>
      </c>
      <c r="D24" s="6">
        <f t="shared" si="0"/>
        <v>2.3321000000000001</v>
      </c>
      <c r="E24" s="13">
        <v>9</v>
      </c>
      <c r="F24" s="13">
        <v>10</v>
      </c>
      <c r="G24" s="13">
        <f>'Lote 1 2021'!B24</f>
        <v>34</v>
      </c>
      <c r="H24" s="14">
        <v>1</v>
      </c>
    </row>
    <row r="25" spans="1:8" x14ac:dyDescent="0.35">
      <c r="A25" t="s">
        <v>11</v>
      </c>
      <c r="B25" s="5">
        <v>6.9</v>
      </c>
      <c r="C25" s="1">
        <v>0.31309999999999999</v>
      </c>
      <c r="D25" s="6">
        <f t="shared" si="0"/>
        <v>4.7396000000000003</v>
      </c>
      <c r="E25" s="13"/>
      <c r="F25" s="13"/>
      <c r="G25" s="13">
        <f>'Lote 1 2021'!B25</f>
        <v>4</v>
      </c>
      <c r="H25" s="14">
        <v>1</v>
      </c>
    </row>
    <row r="26" spans="1:8" x14ac:dyDescent="0.35">
      <c r="A26" t="s">
        <v>12</v>
      </c>
      <c r="B26" s="5">
        <v>7.45</v>
      </c>
      <c r="C26" s="1">
        <v>0.26600000000000001</v>
      </c>
      <c r="D26" s="6">
        <f t="shared" si="0"/>
        <v>5.4683000000000002</v>
      </c>
      <c r="E26" s="13"/>
      <c r="F26" s="13"/>
      <c r="G26" s="13">
        <f>'Lote 1 2021'!B26</f>
        <v>1</v>
      </c>
      <c r="H26" s="14">
        <v>1</v>
      </c>
    </row>
    <row r="27" spans="1:8" x14ac:dyDescent="0.35">
      <c r="B27" s="5"/>
      <c r="H27" s="14"/>
    </row>
    <row r="28" spans="1:8" x14ac:dyDescent="0.35">
      <c r="B28" s="5"/>
      <c r="H28" s="14"/>
    </row>
    <row r="29" spans="1:8" x14ac:dyDescent="0.35">
      <c r="A29" t="s">
        <v>15</v>
      </c>
      <c r="B29" s="5"/>
      <c r="H29" s="14"/>
    </row>
    <row r="30" spans="1:8" x14ac:dyDescent="0.35">
      <c r="B30" s="5"/>
      <c r="H30" s="14"/>
    </row>
    <row r="31" spans="1:8" x14ac:dyDescent="0.35">
      <c r="A31" t="s">
        <v>16</v>
      </c>
      <c r="B31" s="5"/>
      <c r="H31" s="14"/>
    </row>
    <row r="32" spans="1:8" x14ac:dyDescent="0.35">
      <c r="A32" t="s">
        <v>7</v>
      </c>
      <c r="B32" s="5">
        <v>2</v>
      </c>
      <c r="C32" s="1">
        <v>0</v>
      </c>
      <c r="D32" s="7">
        <v>2</v>
      </c>
      <c r="E32">
        <v>8</v>
      </c>
      <c r="H32" s="14">
        <v>1</v>
      </c>
    </row>
    <row r="33" spans="1:8" x14ac:dyDescent="0.35">
      <c r="A33" t="s">
        <v>8</v>
      </c>
      <c r="B33" s="5">
        <v>2.2999999999999998</v>
      </c>
      <c r="C33" s="1">
        <v>0</v>
      </c>
      <c r="D33" s="7">
        <v>2.2999999999999998</v>
      </c>
      <c r="H33" s="14">
        <v>1</v>
      </c>
    </row>
    <row r="34" spans="1:8" x14ac:dyDescent="0.35">
      <c r="A34" t="s">
        <v>9</v>
      </c>
      <c r="B34" s="5">
        <v>3.1</v>
      </c>
      <c r="C34" s="1">
        <v>0</v>
      </c>
      <c r="D34" s="7">
        <v>3.1</v>
      </c>
      <c r="E34">
        <v>6</v>
      </c>
      <c r="H34" s="14">
        <v>1</v>
      </c>
    </row>
    <row r="35" spans="1:8" x14ac:dyDescent="0.35">
      <c r="A35" t="s">
        <v>10</v>
      </c>
      <c r="B35" s="5">
        <v>7.4</v>
      </c>
      <c r="C35" s="1">
        <v>0</v>
      </c>
      <c r="D35" s="7">
        <v>7.4</v>
      </c>
      <c r="E35">
        <v>1</v>
      </c>
      <c r="H35" s="14">
        <v>1</v>
      </c>
    </row>
    <row r="36" spans="1:8" x14ac:dyDescent="0.35">
      <c r="A36" t="s">
        <v>11</v>
      </c>
      <c r="B36" s="5">
        <v>14</v>
      </c>
      <c r="C36" s="1">
        <v>0</v>
      </c>
      <c r="D36" s="7">
        <v>14</v>
      </c>
      <c r="H36" s="14">
        <v>1</v>
      </c>
    </row>
    <row r="37" spans="1:8" x14ac:dyDescent="0.35">
      <c r="A37" t="s">
        <v>12</v>
      </c>
      <c r="B37" s="5">
        <v>22.1</v>
      </c>
      <c r="C37" s="1">
        <v>0</v>
      </c>
      <c r="D37" s="7">
        <v>22.1</v>
      </c>
      <c r="H37" s="14">
        <v>1</v>
      </c>
    </row>
    <row r="38" spans="1:8" x14ac:dyDescent="0.35">
      <c r="B38" s="5"/>
      <c r="D38" s="7"/>
      <c r="H38" s="14"/>
    </row>
    <row r="39" spans="1:8" x14ac:dyDescent="0.35">
      <c r="A39" t="s">
        <v>17</v>
      </c>
      <c r="B39" s="5"/>
      <c r="D39" s="7"/>
      <c r="H39" s="14"/>
    </row>
    <row r="40" spans="1:8" x14ac:dyDescent="0.35">
      <c r="A40" t="s">
        <v>7</v>
      </c>
      <c r="B40" s="5">
        <v>2.1</v>
      </c>
      <c r="C40" s="1">
        <v>0</v>
      </c>
      <c r="D40" s="7">
        <v>2.1</v>
      </c>
      <c r="E40">
        <v>1</v>
      </c>
      <c r="H40" s="14">
        <v>1</v>
      </c>
    </row>
    <row r="41" spans="1:8" x14ac:dyDescent="0.35">
      <c r="A41" t="s">
        <v>8</v>
      </c>
      <c r="B41" s="5">
        <v>2.6</v>
      </c>
      <c r="C41" s="1">
        <v>0</v>
      </c>
      <c r="D41" s="7">
        <v>2.6</v>
      </c>
      <c r="H41" s="14">
        <v>1</v>
      </c>
    </row>
    <row r="42" spans="1:8" x14ac:dyDescent="0.35">
      <c r="A42" t="s">
        <v>9</v>
      </c>
      <c r="B42" s="5">
        <v>4.3</v>
      </c>
      <c r="C42" s="1">
        <v>0</v>
      </c>
      <c r="D42" s="7">
        <v>4.3</v>
      </c>
      <c r="H42" s="14">
        <v>1</v>
      </c>
    </row>
    <row r="43" spans="1:8" x14ac:dyDescent="0.35">
      <c r="A43" t="s">
        <v>10</v>
      </c>
      <c r="B43" s="5">
        <v>11.08</v>
      </c>
      <c r="C43" s="1">
        <v>0</v>
      </c>
      <c r="D43" s="7">
        <v>11.08</v>
      </c>
      <c r="H43" s="14">
        <v>1</v>
      </c>
    </row>
    <row r="44" spans="1:8" x14ac:dyDescent="0.35">
      <c r="A44" t="s">
        <v>11</v>
      </c>
      <c r="B44" s="5">
        <v>22.3</v>
      </c>
      <c r="C44" s="1">
        <v>0</v>
      </c>
      <c r="D44" s="7">
        <v>22.3</v>
      </c>
      <c r="H44" s="14">
        <v>1</v>
      </c>
    </row>
    <row r="45" spans="1:8" x14ac:dyDescent="0.35">
      <c r="A45" t="s">
        <v>12</v>
      </c>
      <c r="B45" s="5">
        <v>38.4</v>
      </c>
      <c r="C45" s="1">
        <v>0</v>
      </c>
      <c r="D45" s="7">
        <v>38.4</v>
      </c>
      <c r="H45" s="14">
        <v>1</v>
      </c>
    </row>
    <row r="46" spans="1:8" x14ac:dyDescent="0.35">
      <c r="B46" s="5"/>
      <c r="D46" s="7"/>
      <c r="H46" s="14"/>
    </row>
    <row r="47" spans="1:8" x14ac:dyDescent="0.35">
      <c r="A47" t="s">
        <v>18</v>
      </c>
      <c r="B47" s="5"/>
      <c r="D47" s="7"/>
      <c r="H47" s="14"/>
    </row>
    <row r="48" spans="1:8" x14ac:dyDescent="0.35">
      <c r="A48" t="s">
        <v>7</v>
      </c>
      <c r="B48" s="5">
        <v>2.67</v>
      </c>
      <c r="C48" s="1">
        <v>0</v>
      </c>
      <c r="D48" s="7">
        <v>2.67</v>
      </c>
      <c r="H48" s="14">
        <v>1</v>
      </c>
    </row>
    <row r="49" spans="1:8" x14ac:dyDescent="0.35">
      <c r="A49" t="s">
        <v>8</v>
      </c>
      <c r="B49" s="5">
        <v>3</v>
      </c>
      <c r="C49" s="1">
        <v>0</v>
      </c>
      <c r="D49" s="7">
        <v>3</v>
      </c>
      <c r="H49" s="14">
        <v>1</v>
      </c>
    </row>
    <row r="50" spans="1:8" x14ac:dyDescent="0.35">
      <c r="A50" t="s">
        <v>9</v>
      </c>
      <c r="B50" s="5">
        <v>5</v>
      </c>
      <c r="C50" s="1">
        <v>0</v>
      </c>
      <c r="D50" s="7">
        <v>5</v>
      </c>
      <c r="H50" s="14">
        <v>1</v>
      </c>
    </row>
    <row r="51" spans="1:8" x14ac:dyDescent="0.35">
      <c r="A51" t="s">
        <v>10</v>
      </c>
      <c r="B51" s="5">
        <v>11.08</v>
      </c>
      <c r="C51" s="1">
        <v>0</v>
      </c>
      <c r="D51" s="7">
        <v>11.08</v>
      </c>
      <c r="H51" s="14">
        <v>1</v>
      </c>
    </row>
    <row r="52" spans="1:8" x14ac:dyDescent="0.35">
      <c r="A52" t="s">
        <v>11</v>
      </c>
      <c r="B52" s="5">
        <v>22.3</v>
      </c>
      <c r="C52" s="1">
        <v>0</v>
      </c>
      <c r="D52" s="7">
        <v>22.3</v>
      </c>
      <c r="H52" s="14">
        <v>1</v>
      </c>
    </row>
    <row r="53" spans="1:8" x14ac:dyDescent="0.35">
      <c r="A53" t="s">
        <v>12</v>
      </c>
      <c r="B53" s="5">
        <v>38.4</v>
      </c>
      <c r="C53" s="1">
        <v>0</v>
      </c>
      <c r="D53" s="7">
        <v>38.4</v>
      </c>
      <c r="H53" s="14">
        <v>1</v>
      </c>
    </row>
    <row r="54" spans="1:8" x14ac:dyDescent="0.35">
      <c r="B54" s="5"/>
      <c r="H54" s="14"/>
    </row>
    <row r="55" spans="1:8" x14ac:dyDescent="0.35">
      <c r="B55" s="5"/>
      <c r="H55" s="14"/>
    </row>
    <row r="56" spans="1:8" x14ac:dyDescent="0.35">
      <c r="B56" s="5"/>
      <c r="H56" s="14"/>
    </row>
    <row r="57" spans="1:8" x14ac:dyDescent="0.35">
      <c r="B57" s="5"/>
      <c r="H57" s="14"/>
    </row>
    <row r="58" spans="1:8" x14ac:dyDescent="0.35">
      <c r="A58" t="s">
        <v>19</v>
      </c>
      <c r="B58" s="5"/>
      <c r="H58" s="14"/>
    </row>
    <row r="59" spans="1:8" x14ac:dyDescent="0.35">
      <c r="A59" t="s">
        <v>20</v>
      </c>
      <c r="B59" s="5"/>
      <c r="H59" s="14"/>
    </row>
    <row r="60" spans="1:8" x14ac:dyDescent="0.35">
      <c r="B60" s="5"/>
      <c r="H60" s="14"/>
    </row>
    <row r="61" spans="1:8" x14ac:dyDescent="0.35">
      <c r="A61" t="s">
        <v>21</v>
      </c>
      <c r="B61" s="5"/>
      <c r="H61" s="14">
        <v>1</v>
      </c>
    </row>
    <row r="62" spans="1:8" x14ac:dyDescent="0.35">
      <c r="A62" t="s">
        <v>7</v>
      </c>
      <c r="B62" s="5">
        <v>6.7</v>
      </c>
      <c r="C62" s="1">
        <v>0</v>
      </c>
      <c r="D62" s="7">
        <v>6.7</v>
      </c>
      <c r="H62" s="14">
        <v>1</v>
      </c>
    </row>
    <row r="63" spans="1:8" x14ac:dyDescent="0.35">
      <c r="A63" t="s">
        <v>8</v>
      </c>
      <c r="B63" s="5">
        <v>6.89</v>
      </c>
      <c r="C63" s="1">
        <v>0</v>
      </c>
      <c r="D63" s="7">
        <v>6.89</v>
      </c>
      <c r="H63" s="14">
        <v>1</v>
      </c>
    </row>
    <row r="64" spans="1:8" x14ac:dyDescent="0.35">
      <c r="A64" t="s">
        <v>9</v>
      </c>
      <c r="B64" s="5">
        <v>7.49</v>
      </c>
      <c r="C64" s="1">
        <v>0</v>
      </c>
      <c r="D64" s="7">
        <v>7.49</v>
      </c>
      <c r="H64" s="14">
        <v>1</v>
      </c>
    </row>
    <row r="65" spans="1:8" x14ac:dyDescent="0.35">
      <c r="A65" t="s">
        <v>10</v>
      </c>
      <c r="B65" s="5">
        <v>9.44</v>
      </c>
      <c r="C65" s="1">
        <v>0</v>
      </c>
      <c r="D65" s="7">
        <v>9.44</v>
      </c>
      <c r="H65" s="14">
        <v>1</v>
      </c>
    </row>
    <row r="66" spans="1:8" x14ac:dyDescent="0.35">
      <c r="B66" s="5"/>
      <c r="H66" s="14"/>
    </row>
    <row r="67" spans="1:8" x14ac:dyDescent="0.35">
      <c r="A67" t="s">
        <v>22</v>
      </c>
      <c r="B67" s="5"/>
      <c r="H67" s="14"/>
    </row>
    <row r="68" spans="1:8" x14ac:dyDescent="0.35">
      <c r="A68" t="s">
        <v>23</v>
      </c>
      <c r="B68" s="5"/>
      <c r="H68" s="14"/>
    </row>
    <row r="69" spans="1:8" x14ac:dyDescent="0.35">
      <c r="B69" s="5"/>
      <c r="H69" s="14"/>
    </row>
    <row r="70" spans="1:8" x14ac:dyDescent="0.35">
      <c r="A70" t="s">
        <v>6</v>
      </c>
      <c r="B70" s="5"/>
      <c r="H70" s="14"/>
    </row>
    <row r="71" spans="1:8" x14ac:dyDescent="0.35">
      <c r="A71" t="s">
        <v>7</v>
      </c>
      <c r="B71" s="5">
        <v>5.74</v>
      </c>
      <c r="C71" s="1">
        <v>0.63360000000000005</v>
      </c>
      <c r="D71" s="6">
        <f t="shared" ref="D71:D118" si="1">B71-(B71*C71)</f>
        <v>2.1031</v>
      </c>
      <c r="H71" s="14">
        <v>1</v>
      </c>
    </row>
    <row r="72" spans="1:8" x14ac:dyDescent="0.35">
      <c r="A72" t="s">
        <v>8</v>
      </c>
      <c r="B72" s="5">
        <v>5.93</v>
      </c>
      <c r="C72" s="1">
        <v>0.624</v>
      </c>
      <c r="D72" s="6">
        <f t="shared" si="1"/>
        <v>2.2296999999999998</v>
      </c>
      <c r="H72" s="14">
        <v>1</v>
      </c>
    </row>
    <row r="73" spans="1:8" x14ac:dyDescent="0.35">
      <c r="A73" t="s">
        <v>9</v>
      </c>
      <c r="B73" s="5">
        <v>6.53</v>
      </c>
      <c r="C73" s="1">
        <v>0.61550000000000005</v>
      </c>
      <c r="D73" s="6">
        <f t="shared" si="1"/>
        <v>2.5108000000000001</v>
      </c>
      <c r="H73" s="14">
        <v>1</v>
      </c>
    </row>
    <row r="74" spans="1:8" x14ac:dyDescent="0.35">
      <c r="A74" t="s">
        <v>10</v>
      </c>
      <c r="B74" s="5">
        <v>8.48</v>
      </c>
      <c r="C74" s="1">
        <v>0.59260000000000002</v>
      </c>
      <c r="D74" s="6">
        <f t="shared" si="1"/>
        <v>3.4548000000000001</v>
      </c>
      <c r="H74" s="14">
        <v>1</v>
      </c>
    </row>
    <row r="75" spans="1:8" x14ac:dyDescent="0.35">
      <c r="A75" t="s">
        <v>11</v>
      </c>
      <c r="B75" s="5">
        <v>11.68</v>
      </c>
      <c r="C75" s="1">
        <v>0.55669999999999997</v>
      </c>
      <c r="D75" s="6">
        <f t="shared" si="1"/>
        <v>5.1776999999999997</v>
      </c>
      <c r="H75" s="14">
        <v>1</v>
      </c>
    </row>
    <row r="76" spans="1:8" x14ac:dyDescent="0.35">
      <c r="A76" t="s">
        <v>12</v>
      </c>
      <c r="B76" s="5">
        <v>12.28</v>
      </c>
      <c r="C76" s="1">
        <v>0.54090000000000005</v>
      </c>
      <c r="D76" s="6">
        <f t="shared" si="1"/>
        <v>5.6376999999999997</v>
      </c>
      <c r="H76" s="14">
        <v>1</v>
      </c>
    </row>
    <row r="77" spans="1:8" x14ac:dyDescent="0.35">
      <c r="B77" s="5"/>
      <c r="D77" s="6"/>
      <c r="H77" s="14"/>
    </row>
    <row r="78" spans="1:8" x14ac:dyDescent="0.35">
      <c r="A78" t="s">
        <v>13</v>
      </c>
      <c r="B78" s="5"/>
      <c r="D78" s="6"/>
      <c r="H78" s="14"/>
    </row>
    <row r="79" spans="1:8" x14ac:dyDescent="0.35">
      <c r="A79" t="s">
        <v>7</v>
      </c>
      <c r="B79" s="5">
        <v>5.74</v>
      </c>
      <c r="C79" s="1">
        <v>0.63360000000000005</v>
      </c>
      <c r="D79" s="6">
        <f t="shared" si="1"/>
        <v>2.1031</v>
      </c>
      <c r="H79" s="14">
        <v>1</v>
      </c>
    </row>
    <row r="80" spans="1:8" x14ac:dyDescent="0.35">
      <c r="A80" t="s">
        <v>8</v>
      </c>
      <c r="B80" s="5">
        <v>5.93</v>
      </c>
      <c r="C80" s="1">
        <v>0.624</v>
      </c>
      <c r="D80" s="6">
        <f t="shared" si="1"/>
        <v>2.2296999999999998</v>
      </c>
      <c r="H80" s="14">
        <v>1</v>
      </c>
    </row>
    <row r="81" spans="1:8" x14ac:dyDescent="0.35">
      <c r="A81" t="s">
        <v>9</v>
      </c>
      <c r="B81" s="5">
        <v>6.53</v>
      </c>
      <c r="C81" s="1">
        <v>0.61550000000000005</v>
      </c>
      <c r="D81" s="6">
        <f t="shared" si="1"/>
        <v>2.5108000000000001</v>
      </c>
      <c r="H81" s="14">
        <v>1</v>
      </c>
    </row>
    <row r="82" spans="1:8" x14ac:dyDescent="0.35">
      <c r="A82" t="s">
        <v>10</v>
      </c>
      <c r="B82" s="5">
        <v>8.48</v>
      </c>
      <c r="C82" s="1">
        <v>0.59260000000000002</v>
      </c>
      <c r="D82" s="6">
        <f t="shared" si="1"/>
        <v>3.4548000000000001</v>
      </c>
      <c r="H82" s="14">
        <v>1</v>
      </c>
    </row>
    <row r="83" spans="1:8" x14ac:dyDescent="0.35">
      <c r="A83" t="s">
        <v>11</v>
      </c>
      <c r="B83" s="5">
        <v>11.68</v>
      </c>
      <c r="C83" s="1">
        <v>0.55669999999999997</v>
      </c>
      <c r="D83" s="6">
        <f t="shared" si="1"/>
        <v>5.1776999999999997</v>
      </c>
      <c r="H83" s="14">
        <v>1</v>
      </c>
    </row>
    <row r="84" spans="1:8" x14ac:dyDescent="0.35">
      <c r="A84" t="s">
        <v>12</v>
      </c>
      <c r="B84" s="5">
        <v>12.28</v>
      </c>
      <c r="C84" s="1">
        <v>0.54090000000000005</v>
      </c>
      <c r="D84" s="6">
        <f t="shared" si="1"/>
        <v>5.6376999999999997</v>
      </c>
      <c r="H84" s="14">
        <v>1</v>
      </c>
    </row>
    <row r="85" spans="1:8" x14ac:dyDescent="0.35">
      <c r="B85" s="5"/>
      <c r="D85" s="6"/>
      <c r="H85" s="14"/>
    </row>
    <row r="86" spans="1:8" x14ac:dyDescent="0.35">
      <c r="A86" t="s">
        <v>14</v>
      </c>
      <c r="B86" s="5"/>
      <c r="D86" s="6"/>
      <c r="H86" s="14"/>
    </row>
    <row r="87" spans="1:8" x14ac:dyDescent="0.35">
      <c r="A87" t="s">
        <v>7</v>
      </c>
      <c r="B87" s="5">
        <v>5.74</v>
      </c>
      <c r="C87" s="1">
        <v>0.63360000000000005</v>
      </c>
      <c r="D87" s="6">
        <f t="shared" si="1"/>
        <v>2.1031</v>
      </c>
      <c r="H87" s="14">
        <v>1</v>
      </c>
    </row>
    <row r="88" spans="1:8" x14ac:dyDescent="0.35">
      <c r="A88" t="s">
        <v>8</v>
      </c>
      <c r="B88" s="5">
        <v>5.93</v>
      </c>
      <c r="C88" s="1">
        <v>0.624</v>
      </c>
      <c r="D88" s="6">
        <f t="shared" si="1"/>
        <v>2.2296999999999998</v>
      </c>
      <c r="H88" s="14">
        <v>1</v>
      </c>
    </row>
    <row r="89" spans="1:8" x14ac:dyDescent="0.35">
      <c r="A89" t="s">
        <v>9</v>
      </c>
      <c r="B89" s="5">
        <v>6.53</v>
      </c>
      <c r="C89" s="1">
        <v>0.61550000000000005</v>
      </c>
      <c r="D89" s="6">
        <f t="shared" si="1"/>
        <v>2.5108000000000001</v>
      </c>
      <c r="H89" s="14">
        <v>1</v>
      </c>
    </row>
    <row r="90" spans="1:8" x14ac:dyDescent="0.35">
      <c r="A90" t="s">
        <v>10</v>
      </c>
      <c r="B90" s="5">
        <v>8.48</v>
      </c>
      <c r="C90" s="1">
        <v>0.59260000000000002</v>
      </c>
      <c r="D90" s="6">
        <f t="shared" si="1"/>
        <v>3.4548000000000001</v>
      </c>
      <c r="H90" s="14">
        <v>1</v>
      </c>
    </row>
    <row r="91" spans="1:8" x14ac:dyDescent="0.35">
      <c r="A91" t="s">
        <v>11</v>
      </c>
      <c r="B91" s="5">
        <v>11.68</v>
      </c>
      <c r="C91" s="1">
        <v>0.55669999999999997</v>
      </c>
      <c r="D91" s="6">
        <f t="shared" si="1"/>
        <v>5.1776999999999997</v>
      </c>
      <c r="H91" s="14">
        <v>1</v>
      </c>
    </row>
    <row r="92" spans="1:8" x14ac:dyDescent="0.35">
      <c r="A92" t="s">
        <v>12</v>
      </c>
      <c r="B92" s="5">
        <v>12.28</v>
      </c>
      <c r="C92" s="1">
        <v>0.54090000000000005</v>
      </c>
      <c r="D92" s="6">
        <f t="shared" si="1"/>
        <v>5.6376999999999997</v>
      </c>
      <c r="H92" s="14">
        <v>1</v>
      </c>
    </row>
    <row r="93" spans="1:8" x14ac:dyDescent="0.35">
      <c r="B93" s="5"/>
      <c r="D93" s="6"/>
      <c r="H93" s="14">
        <v>1</v>
      </c>
    </row>
    <row r="94" spans="1:8" x14ac:dyDescent="0.35">
      <c r="B94" s="5"/>
      <c r="D94" s="6"/>
      <c r="H94" s="14"/>
    </row>
    <row r="95" spans="1:8" x14ac:dyDescent="0.35">
      <c r="A95" t="s">
        <v>24</v>
      </c>
      <c r="B95" s="5"/>
      <c r="D95" s="6"/>
      <c r="H95" s="14"/>
    </row>
    <row r="96" spans="1:8" x14ac:dyDescent="0.35">
      <c r="A96" t="s">
        <v>16</v>
      </c>
      <c r="B96" s="5"/>
      <c r="D96" s="6"/>
      <c r="H96" s="14"/>
    </row>
    <row r="97" spans="1:8" x14ac:dyDescent="0.35">
      <c r="A97" t="s">
        <v>7</v>
      </c>
      <c r="B97" s="5">
        <v>7.15</v>
      </c>
      <c r="C97" s="1">
        <v>0</v>
      </c>
      <c r="D97" s="6">
        <f t="shared" si="1"/>
        <v>7.15</v>
      </c>
      <c r="H97" s="14">
        <v>1</v>
      </c>
    </row>
    <row r="98" spans="1:8" x14ac:dyDescent="0.35">
      <c r="A98" t="s">
        <v>8</v>
      </c>
      <c r="B98" s="5">
        <v>7.45</v>
      </c>
      <c r="C98" s="1">
        <v>0</v>
      </c>
      <c r="D98" s="6">
        <f t="shared" si="1"/>
        <v>7.45</v>
      </c>
      <c r="H98" s="14">
        <v>1</v>
      </c>
    </row>
    <row r="99" spans="1:8" x14ac:dyDescent="0.35">
      <c r="A99" t="s">
        <v>9</v>
      </c>
      <c r="B99" s="5">
        <v>8.25</v>
      </c>
      <c r="C99" s="1">
        <v>0</v>
      </c>
      <c r="D99" s="6">
        <f t="shared" si="1"/>
        <v>8.25</v>
      </c>
      <c r="H99" s="14">
        <v>1</v>
      </c>
    </row>
    <row r="100" spans="1:8" x14ac:dyDescent="0.35">
      <c r="A100" t="s">
        <v>10</v>
      </c>
      <c r="B100" s="5">
        <v>12.55</v>
      </c>
      <c r="C100" s="1">
        <v>0</v>
      </c>
      <c r="D100" s="6">
        <f t="shared" si="1"/>
        <v>12.55</v>
      </c>
      <c r="H100" s="14">
        <v>1</v>
      </c>
    </row>
    <row r="101" spans="1:8" x14ac:dyDescent="0.35">
      <c r="A101" t="s">
        <v>11</v>
      </c>
      <c r="B101" s="5">
        <v>19.149999999999999</v>
      </c>
      <c r="C101" s="1">
        <v>0</v>
      </c>
      <c r="D101" s="6">
        <f t="shared" si="1"/>
        <v>19.149999999999999</v>
      </c>
      <c r="H101" s="14">
        <v>1</v>
      </c>
    </row>
    <row r="102" spans="1:8" x14ac:dyDescent="0.35">
      <c r="A102" t="s">
        <v>12</v>
      </c>
      <c r="B102" s="5">
        <v>27.25</v>
      </c>
      <c r="C102" s="1">
        <v>0</v>
      </c>
      <c r="D102" s="6">
        <f t="shared" si="1"/>
        <v>27.25</v>
      </c>
      <c r="H102" s="14">
        <v>1</v>
      </c>
    </row>
    <row r="103" spans="1:8" x14ac:dyDescent="0.35">
      <c r="B103" s="5"/>
      <c r="D103" s="6"/>
      <c r="H103" s="14"/>
    </row>
    <row r="104" spans="1:8" x14ac:dyDescent="0.35">
      <c r="A104" t="s">
        <v>17</v>
      </c>
      <c r="B104" s="5"/>
      <c r="D104" s="6"/>
      <c r="H104" s="14"/>
    </row>
    <row r="105" spans="1:8" x14ac:dyDescent="0.35">
      <c r="A105" t="s">
        <v>7</v>
      </c>
      <c r="B105" s="5">
        <v>7.25</v>
      </c>
      <c r="C105" s="1">
        <v>0</v>
      </c>
      <c r="D105" s="6">
        <f t="shared" si="1"/>
        <v>7.25</v>
      </c>
      <c r="H105" s="14">
        <v>1</v>
      </c>
    </row>
    <row r="106" spans="1:8" x14ac:dyDescent="0.35">
      <c r="A106" t="s">
        <v>8</v>
      </c>
      <c r="B106" s="5">
        <v>7.75</v>
      </c>
      <c r="C106" s="1">
        <v>0</v>
      </c>
      <c r="D106" s="6">
        <f t="shared" si="1"/>
        <v>7.75</v>
      </c>
      <c r="H106" s="14">
        <v>1</v>
      </c>
    </row>
    <row r="107" spans="1:8" x14ac:dyDescent="0.35">
      <c r="A107" t="s">
        <v>9</v>
      </c>
      <c r="B107" s="5">
        <v>9.4499999999999993</v>
      </c>
      <c r="C107" s="1">
        <v>0</v>
      </c>
      <c r="D107" s="6">
        <f t="shared" si="1"/>
        <v>9.4499999999999993</v>
      </c>
      <c r="H107" s="14">
        <v>1</v>
      </c>
    </row>
    <row r="108" spans="1:8" x14ac:dyDescent="0.35">
      <c r="A108" t="s">
        <v>10</v>
      </c>
      <c r="B108" s="5">
        <v>16.23</v>
      </c>
      <c r="C108" s="1">
        <v>0</v>
      </c>
      <c r="D108" s="6">
        <f t="shared" si="1"/>
        <v>16.23</v>
      </c>
      <c r="H108" s="14">
        <v>1</v>
      </c>
    </row>
    <row r="109" spans="1:8" x14ac:dyDescent="0.35">
      <c r="A109" t="s">
        <v>11</v>
      </c>
      <c r="B109" s="5">
        <v>27.45</v>
      </c>
      <c r="C109" s="1">
        <v>0</v>
      </c>
      <c r="D109" s="6">
        <f t="shared" si="1"/>
        <v>27.45</v>
      </c>
      <c r="H109" s="14">
        <v>1</v>
      </c>
    </row>
    <row r="110" spans="1:8" x14ac:dyDescent="0.35">
      <c r="A110" t="s">
        <v>12</v>
      </c>
      <c r="B110" s="5">
        <v>43.55</v>
      </c>
      <c r="C110" s="1">
        <v>0</v>
      </c>
      <c r="D110" s="6">
        <f t="shared" si="1"/>
        <v>43.55</v>
      </c>
      <c r="H110" s="14">
        <v>1</v>
      </c>
    </row>
    <row r="111" spans="1:8" x14ac:dyDescent="0.35">
      <c r="B111" s="5"/>
      <c r="D111" s="6"/>
      <c r="H111" s="14"/>
    </row>
    <row r="112" spans="1:8" x14ac:dyDescent="0.35">
      <c r="A112" t="s">
        <v>18</v>
      </c>
      <c r="B112" s="5"/>
      <c r="D112" s="6"/>
      <c r="H112" s="14"/>
    </row>
    <row r="113" spans="1:8" x14ac:dyDescent="0.35">
      <c r="A113" t="s">
        <v>7</v>
      </c>
      <c r="B113" s="5">
        <v>7.8</v>
      </c>
      <c r="C113" s="1">
        <v>0</v>
      </c>
      <c r="D113" s="6">
        <f t="shared" si="1"/>
        <v>7.8</v>
      </c>
      <c r="H113" s="14">
        <v>1</v>
      </c>
    </row>
    <row r="114" spans="1:8" x14ac:dyDescent="0.35">
      <c r="A114" t="s">
        <v>8</v>
      </c>
      <c r="B114" s="5">
        <v>8.15</v>
      </c>
      <c r="C114" s="1">
        <v>0</v>
      </c>
      <c r="D114" s="6">
        <f t="shared" si="1"/>
        <v>8.15</v>
      </c>
      <c r="H114" s="14">
        <v>1</v>
      </c>
    </row>
    <row r="115" spans="1:8" x14ac:dyDescent="0.35">
      <c r="A115" t="s">
        <v>9</v>
      </c>
      <c r="B115" s="5">
        <v>10.15</v>
      </c>
      <c r="C115" s="1">
        <v>0</v>
      </c>
      <c r="D115" s="6">
        <f t="shared" si="1"/>
        <v>10.15</v>
      </c>
      <c r="H115" s="14">
        <v>1</v>
      </c>
    </row>
    <row r="116" spans="1:8" x14ac:dyDescent="0.35">
      <c r="A116" t="s">
        <v>10</v>
      </c>
      <c r="B116" s="5">
        <v>16.23</v>
      </c>
      <c r="C116" s="1">
        <v>0</v>
      </c>
      <c r="D116" s="6">
        <f t="shared" si="1"/>
        <v>16.23</v>
      </c>
      <c r="H116" s="14">
        <v>1</v>
      </c>
    </row>
    <row r="117" spans="1:8" x14ac:dyDescent="0.35">
      <c r="A117" t="s">
        <v>11</v>
      </c>
      <c r="B117" s="5">
        <v>27.45</v>
      </c>
      <c r="C117" s="1">
        <v>0</v>
      </c>
      <c r="D117" s="6">
        <f t="shared" si="1"/>
        <v>27.45</v>
      </c>
      <c r="H117" s="14">
        <v>1</v>
      </c>
    </row>
    <row r="118" spans="1:8" x14ac:dyDescent="0.35">
      <c r="A118" t="s">
        <v>12</v>
      </c>
      <c r="B118" s="5">
        <v>43.55</v>
      </c>
      <c r="C118" s="1">
        <v>0</v>
      </c>
      <c r="D118" s="6">
        <f t="shared" si="1"/>
        <v>43.55</v>
      </c>
      <c r="H118" s="14">
        <v>1</v>
      </c>
    </row>
    <row r="119" spans="1:8" x14ac:dyDescent="0.35">
      <c r="B119" s="5"/>
      <c r="H119" s="14"/>
    </row>
    <row r="120" spans="1:8" ht="15" thickBot="1" x14ac:dyDescent="0.4">
      <c r="A120" s="9" t="s">
        <v>26</v>
      </c>
      <c r="B120" s="5"/>
      <c r="H120" s="14"/>
    </row>
    <row r="121" spans="1:8" ht="15" thickTop="1" x14ac:dyDescent="0.35">
      <c r="A121" s="10"/>
      <c r="B121" s="5"/>
      <c r="H121" s="14"/>
    </row>
    <row r="122" spans="1:8" x14ac:dyDescent="0.35">
      <c r="A122" s="11" t="s">
        <v>27</v>
      </c>
      <c r="B122" s="5"/>
      <c r="H122" s="14"/>
    </row>
    <row r="123" spans="1:8" x14ac:dyDescent="0.35">
      <c r="A123" s="12" t="s">
        <v>28</v>
      </c>
      <c r="B123" s="5">
        <v>2.4</v>
      </c>
      <c r="E123" s="8">
        <v>63092</v>
      </c>
      <c r="H123" s="14">
        <v>1</v>
      </c>
    </row>
    <row r="124" spans="1:8" x14ac:dyDescent="0.35">
      <c r="A124" s="12" t="s">
        <v>29</v>
      </c>
      <c r="B124" s="5">
        <v>2.25</v>
      </c>
      <c r="E124" s="8">
        <v>1</v>
      </c>
      <c r="H124" s="14">
        <v>1</v>
      </c>
    </row>
    <row r="125" spans="1:8" x14ac:dyDescent="0.35">
      <c r="A125" s="12" t="s">
        <v>30</v>
      </c>
      <c r="B125" s="5">
        <v>0.85</v>
      </c>
      <c r="E125" s="8">
        <v>93092</v>
      </c>
      <c r="H125" s="14">
        <v>1</v>
      </c>
    </row>
    <row r="126" spans="1:8" x14ac:dyDescent="0.35">
      <c r="A126" s="12" t="s">
        <v>31</v>
      </c>
      <c r="B126" s="5">
        <v>0.83</v>
      </c>
      <c r="E126" s="8">
        <v>63092</v>
      </c>
      <c r="H126" s="14">
        <v>1</v>
      </c>
    </row>
    <row r="127" spans="1:8" x14ac:dyDescent="0.35">
      <c r="A127" s="47" t="s">
        <v>32</v>
      </c>
      <c r="B127" s="5"/>
      <c r="E127" s="48">
        <v>63092</v>
      </c>
      <c r="H127" s="14">
        <v>1</v>
      </c>
    </row>
    <row r="128" spans="1:8" x14ac:dyDescent="0.35">
      <c r="A128" s="47" t="s">
        <v>33</v>
      </c>
      <c r="B128" s="5"/>
      <c r="E128" s="48">
        <v>63092</v>
      </c>
      <c r="H128" s="14">
        <v>1</v>
      </c>
    </row>
    <row r="129" spans="2:2" x14ac:dyDescent="0.35">
      <c r="B129" s="5"/>
    </row>
    <row r="130" spans="2:2" x14ac:dyDescent="0.35">
      <c r="B130" s="5"/>
    </row>
    <row r="131" spans="2:2" x14ac:dyDescent="0.35">
      <c r="B131" s="5"/>
    </row>
    <row r="132" spans="2:2" x14ac:dyDescent="0.35">
      <c r="B132" s="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EF31-95DD-446B-92A4-A1AFC8B6DCEF}">
  <sheetPr>
    <pageSetUpPr fitToPage="1"/>
  </sheetPr>
  <dimension ref="A1:F130"/>
  <sheetViews>
    <sheetView workbookViewId="0">
      <selection activeCell="H15" sqref="H15"/>
    </sheetView>
  </sheetViews>
  <sheetFormatPr baseColWidth="10" defaultColWidth="8.90625" defaultRowHeight="14.5" x14ac:dyDescent="0.35"/>
  <cols>
    <col min="1" max="1" width="33.90625" style="10" bestFit="1" customWidth="1"/>
    <col min="2" max="2" width="23.36328125" style="10" customWidth="1"/>
    <col min="3" max="3" width="12.6328125" style="10" bestFit="1" customWidth="1"/>
    <col min="4" max="4" width="9.90625" bestFit="1" customWidth="1"/>
    <col min="5" max="5" width="15.08984375" bestFit="1" customWidth="1"/>
  </cols>
  <sheetData>
    <row r="1" spans="1:6" ht="51.65" customHeight="1" thickBot="1" x14ac:dyDescent="0.4">
      <c r="A1" s="15" t="s">
        <v>0</v>
      </c>
    </row>
    <row r="2" spans="1:6" ht="46" x14ac:dyDescent="0.35">
      <c r="A2" s="2" t="s">
        <v>1</v>
      </c>
      <c r="B2" s="2" t="s">
        <v>36</v>
      </c>
      <c r="C2" s="2" t="s">
        <v>37</v>
      </c>
      <c r="D2" s="2" t="s">
        <v>3</v>
      </c>
      <c r="E2" s="2" t="s">
        <v>4</v>
      </c>
      <c r="F2" s="2" t="s">
        <v>38</v>
      </c>
    </row>
    <row r="3" spans="1:6" x14ac:dyDescent="0.35">
      <c r="A3" s="16" t="s">
        <v>5</v>
      </c>
      <c r="B3" s="17"/>
    </row>
    <row r="4" spans="1:6" x14ac:dyDescent="0.35">
      <c r="A4" s="18" t="s">
        <v>6</v>
      </c>
      <c r="B4" s="17"/>
    </row>
    <row r="5" spans="1:6" x14ac:dyDescent="0.35">
      <c r="A5" s="19" t="s">
        <v>7</v>
      </c>
      <c r="B5" s="20">
        <v>706343</v>
      </c>
      <c r="C5" s="21">
        <v>0.7</v>
      </c>
      <c r="D5" s="22"/>
      <c r="E5" s="22"/>
      <c r="F5" s="22"/>
    </row>
    <row r="6" spans="1:6" x14ac:dyDescent="0.35">
      <c r="A6" s="19" t="s">
        <v>8</v>
      </c>
      <c r="B6" s="20">
        <v>3985</v>
      </c>
      <c r="C6" s="21">
        <v>0.8</v>
      </c>
      <c r="D6" s="22"/>
      <c r="E6" s="22"/>
      <c r="F6" s="22"/>
    </row>
    <row r="7" spans="1:6" x14ac:dyDescent="0.35">
      <c r="A7" s="19" t="s">
        <v>9</v>
      </c>
      <c r="B7" s="20">
        <v>39</v>
      </c>
      <c r="C7" s="21">
        <v>1.25</v>
      </c>
      <c r="D7" s="22"/>
      <c r="E7" s="22"/>
      <c r="F7" s="22"/>
    </row>
    <row r="8" spans="1:6" x14ac:dyDescent="0.35">
      <c r="A8" s="19" t="s">
        <v>10</v>
      </c>
      <c r="B8" s="20">
        <v>34</v>
      </c>
      <c r="C8" s="21">
        <v>2.5</v>
      </c>
      <c r="D8" s="22"/>
      <c r="E8" s="22"/>
      <c r="F8" s="22"/>
    </row>
    <row r="9" spans="1:6" x14ac:dyDescent="0.35">
      <c r="A9" s="19" t="s">
        <v>11</v>
      </c>
      <c r="B9" s="20">
        <v>1</v>
      </c>
      <c r="C9" s="21">
        <v>5.15</v>
      </c>
      <c r="D9" s="22"/>
      <c r="E9" s="22"/>
      <c r="F9" s="22"/>
    </row>
    <row r="10" spans="1:6" x14ac:dyDescent="0.35">
      <c r="A10" s="19" t="s">
        <v>12</v>
      </c>
      <c r="B10" s="20">
        <v>1</v>
      </c>
      <c r="C10" s="21">
        <v>5.6</v>
      </c>
      <c r="D10" s="22"/>
      <c r="E10" s="22"/>
      <c r="F10" s="22"/>
    </row>
    <row r="11" spans="1:6" x14ac:dyDescent="0.35">
      <c r="A11" s="23"/>
      <c r="B11" s="24"/>
    </row>
    <row r="12" spans="1:6" x14ac:dyDescent="0.35">
      <c r="A12" s="25" t="s">
        <v>13</v>
      </c>
      <c r="B12" s="26"/>
    </row>
    <row r="13" spans="1:6" x14ac:dyDescent="0.35">
      <c r="A13" s="19" t="s">
        <v>7</v>
      </c>
      <c r="B13" s="20">
        <v>345815</v>
      </c>
      <c r="C13" s="21">
        <v>0.7</v>
      </c>
      <c r="D13" s="22"/>
      <c r="E13" s="22"/>
      <c r="F13" s="22"/>
    </row>
    <row r="14" spans="1:6" x14ac:dyDescent="0.35">
      <c r="A14" s="19" t="s">
        <v>8</v>
      </c>
      <c r="B14" s="20">
        <v>2391</v>
      </c>
      <c r="C14" s="21">
        <v>0.8</v>
      </c>
      <c r="D14" s="22"/>
      <c r="E14" s="22"/>
      <c r="F14" s="22"/>
    </row>
    <row r="15" spans="1:6" x14ac:dyDescent="0.35">
      <c r="A15" s="19" t="s">
        <v>9</v>
      </c>
      <c r="B15" s="20">
        <v>21</v>
      </c>
      <c r="C15" s="21">
        <v>1.25</v>
      </c>
      <c r="D15" s="22"/>
      <c r="E15" s="22"/>
      <c r="F15" s="22"/>
    </row>
    <row r="16" spans="1:6" x14ac:dyDescent="0.35">
      <c r="A16" s="19" t="s">
        <v>10</v>
      </c>
      <c r="B16" s="20">
        <v>14</v>
      </c>
      <c r="C16" s="21">
        <v>2.5</v>
      </c>
      <c r="D16" s="22"/>
      <c r="E16" s="22"/>
      <c r="F16" s="22"/>
    </row>
    <row r="17" spans="1:6" x14ac:dyDescent="0.35">
      <c r="A17" s="19" t="s">
        <v>11</v>
      </c>
      <c r="B17" s="20">
        <v>1</v>
      </c>
      <c r="C17" s="21">
        <v>5.15</v>
      </c>
      <c r="D17" s="22"/>
      <c r="E17" s="22"/>
      <c r="F17" s="22"/>
    </row>
    <row r="18" spans="1:6" x14ac:dyDescent="0.35">
      <c r="A18" s="19" t="s">
        <v>12</v>
      </c>
      <c r="B18" s="20">
        <v>1</v>
      </c>
      <c r="C18" s="21">
        <v>5.6</v>
      </c>
      <c r="D18" s="22"/>
      <c r="E18" s="22"/>
      <c r="F18" s="22"/>
    </row>
    <row r="19" spans="1:6" x14ac:dyDescent="0.35">
      <c r="A19" s="23"/>
      <c r="B19" s="24"/>
    </row>
    <row r="20" spans="1:6" x14ac:dyDescent="0.35">
      <c r="A20" s="25" t="s">
        <v>14</v>
      </c>
      <c r="B20" s="26"/>
    </row>
    <row r="21" spans="1:6" x14ac:dyDescent="0.35">
      <c r="A21" s="19" t="s">
        <v>7</v>
      </c>
      <c r="B21" s="20">
        <v>1195839</v>
      </c>
      <c r="C21" s="21">
        <v>0.7</v>
      </c>
      <c r="D21" s="22"/>
      <c r="E21" s="22"/>
      <c r="F21" s="22"/>
    </row>
    <row r="22" spans="1:6" x14ac:dyDescent="0.35">
      <c r="A22" s="19" t="s">
        <v>8</v>
      </c>
      <c r="B22" s="20">
        <v>7881</v>
      </c>
      <c r="C22" s="21">
        <v>0.8</v>
      </c>
      <c r="D22" s="22"/>
      <c r="E22" s="22"/>
      <c r="F22" s="22"/>
    </row>
    <row r="23" spans="1:6" x14ac:dyDescent="0.35">
      <c r="A23" s="19" t="s">
        <v>9</v>
      </c>
      <c r="B23" s="20">
        <v>90</v>
      </c>
      <c r="C23" s="21">
        <v>1.25</v>
      </c>
      <c r="D23" s="22"/>
      <c r="E23" s="22"/>
      <c r="F23" s="22"/>
    </row>
    <row r="24" spans="1:6" x14ac:dyDescent="0.35">
      <c r="A24" s="19" t="s">
        <v>10</v>
      </c>
      <c r="B24" s="20">
        <v>34</v>
      </c>
      <c r="C24" s="21">
        <v>2.5</v>
      </c>
      <c r="D24" s="22"/>
      <c r="E24" s="22"/>
      <c r="F24" s="22"/>
    </row>
    <row r="25" spans="1:6" x14ac:dyDescent="0.35">
      <c r="A25" s="19" t="s">
        <v>11</v>
      </c>
      <c r="B25" s="20">
        <v>4</v>
      </c>
      <c r="C25" s="21">
        <v>5.15</v>
      </c>
      <c r="D25" s="22"/>
      <c r="E25" s="22"/>
      <c r="F25" s="22"/>
    </row>
    <row r="26" spans="1:6" x14ac:dyDescent="0.35">
      <c r="A26" s="19" t="s">
        <v>12</v>
      </c>
      <c r="B26" s="20">
        <v>1</v>
      </c>
      <c r="C26" s="21">
        <v>5.6</v>
      </c>
      <c r="D26" s="22"/>
      <c r="E26" s="22"/>
      <c r="F26" s="22"/>
    </row>
    <row r="27" spans="1:6" x14ac:dyDescent="0.35">
      <c r="A27" s="27"/>
      <c r="B27" s="24"/>
    </row>
    <row r="28" spans="1:6" x14ac:dyDescent="0.35">
      <c r="A28" s="28"/>
      <c r="B28" s="29"/>
    </row>
    <row r="29" spans="1:6" ht="15" thickBot="1" x14ac:dyDescent="0.4">
      <c r="A29" s="9" t="s">
        <v>15</v>
      </c>
      <c r="B29" s="24"/>
    </row>
    <row r="30" spans="1:6" ht="15" thickTop="1" x14ac:dyDescent="0.35">
      <c r="A30" s="30"/>
      <c r="B30" s="24"/>
    </row>
    <row r="31" spans="1:6" x14ac:dyDescent="0.35">
      <c r="A31" s="80" t="s">
        <v>16</v>
      </c>
      <c r="B31" s="81"/>
    </row>
    <row r="32" spans="1:6" x14ac:dyDescent="0.35">
      <c r="A32" s="19" t="s">
        <v>7</v>
      </c>
      <c r="B32" s="20">
        <v>31</v>
      </c>
      <c r="C32" s="21">
        <v>1.5</v>
      </c>
      <c r="D32" s="22"/>
      <c r="E32" s="22"/>
      <c r="F32" s="22"/>
    </row>
    <row r="33" spans="1:6" x14ac:dyDescent="0.35">
      <c r="A33" s="19" t="s">
        <v>8</v>
      </c>
      <c r="B33" s="20">
        <v>1</v>
      </c>
      <c r="C33" s="21">
        <v>1.8</v>
      </c>
      <c r="D33" s="22"/>
      <c r="E33" s="22"/>
      <c r="F33" s="22"/>
    </row>
    <row r="34" spans="1:6" x14ac:dyDescent="0.35">
      <c r="A34" s="19" t="s">
        <v>9</v>
      </c>
      <c r="B34" s="20">
        <v>1</v>
      </c>
      <c r="C34" s="21">
        <v>2.6</v>
      </c>
      <c r="D34" s="22"/>
      <c r="E34" s="22"/>
      <c r="F34" s="22"/>
    </row>
    <row r="35" spans="1:6" x14ac:dyDescent="0.35">
      <c r="A35" s="19" t="s">
        <v>10</v>
      </c>
      <c r="B35" s="20">
        <v>1</v>
      </c>
      <c r="C35" s="21">
        <v>6.8</v>
      </c>
      <c r="D35" s="22"/>
      <c r="E35" s="22"/>
      <c r="F35" s="22"/>
    </row>
    <row r="36" spans="1:6" x14ac:dyDescent="0.35">
      <c r="A36" s="19" t="s">
        <v>11</v>
      </c>
      <c r="B36" s="20">
        <v>1</v>
      </c>
      <c r="C36" s="21">
        <v>13.2</v>
      </c>
      <c r="D36" s="22"/>
      <c r="E36" s="22"/>
      <c r="F36" s="22"/>
    </row>
    <row r="37" spans="1:6" x14ac:dyDescent="0.35">
      <c r="A37" s="19" t="s">
        <v>12</v>
      </c>
      <c r="B37" s="20">
        <v>1</v>
      </c>
      <c r="C37" s="21">
        <v>21.1</v>
      </c>
      <c r="D37" s="22"/>
      <c r="E37" s="22"/>
      <c r="F37" s="22"/>
    </row>
    <row r="38" spans="1:6" x14ac:dyDescent="0.35">
      <c r="A38" s="23"/>
      <c r="B38" s="23"/>
    </row>
    <row r="39" spans="1:6" x14ac:dyDescent="0.35">
      <c r="A39" s="80" t="s">
        <v>17</v>
      </c>
      <c r="B39" s="81"/>
    </row>
    <row r="40" spans="1:6" x14ac:dyDescent="0.35">
      <c r="A40" s="19" t="s">
        <v>7</v>
      </c>
      <c r="B40" s="20">
        <v>3</v>
      </c>
      <c r="C40" s="21">
        <v>1.6</v>
      </c>
      <c r="D40" s="22"/>
      <c r="E40" s="22"/>
      <c r="F40" s="22"/>
    </row>
    <row r="41" spans="1:6" x14ac:dyDescent="0.35">
      <c r="A41" s="19" t="s">
        <v>8</v>
      </c>
      <c r="B41" s="20">
        <v>1</v>
      </c>
      <c r="C41" s="21">
        <v>2.1</v>
      </c>
      <c r="D41" s="22"/>
      <c r="E41" s="22"/>
      <c r="F41" s="22"/>
    </row>
    <row r="42" spans="1:6" x14ac:dyDescent="0.35">
      <c r="A42" s="19" t="s">
        <v>9</v>
      </c>
      <c r="B42" s="20">
        <v>1</v>
      </c>
      <c r="C42" s="21">
        <v>3.6</v>
      </c>
      <c r="D42" s="22"/>
      <c r="E42" s="22"/>
      <c r="F42" s="22"/>
    </row>
    <row r="43" spans="1:6" x14ac:dyDescent="0.35">
      <c r="A43" s="19" t="s">
        <v>10</v>
      </c>
      <c r="B43" s="20">
        <v>1</v>
      </c>
      <c r="C43" s="21">
        <v>10.45</v>
      </c>
      <c r="D43" s="22"/>
      <c r="E43" s="22"/>
      <c r="F43" s="22"/>
    </row>
    <row r="44" spans="1:6" x14ac:dyDescent="0.35">
      <c r="A44" s="19" t="s">
        <v>11</v>
      </c>
      <c r="B44" s="20">
        <v>1</v>
      </c>
      <c r="C44" s="21">
        <v>21.55</v>
      </c>
      <c r="D44" s="22"/>
      <c r="E44" s="22"/>
      <c r="F44" s="22"/>
    </row>
    <row r="45" spans="1:6" x14ac:dyDescent="0.35">
      <c r="A45" s="19" t="s">
        <v>12</v>
      </c>
      <c r="B45" s="20">
        <v>1</v>
      </c>
      <c r="C45" s="21">
        <v>37.6</v>
      </c>
      <c r="D45" s="22"/>
      <c r="E45" s="22"/>
      <c r="F45" s="22"/>
    </row>
    <row r="46" spans="1:6" x14ac:dyDescent="0.35">
      <c r="A46" s="27"/>
      <c r="B46" s="31"/>
      <c r="C46" s="32"/>
    </row>
    <row r="47" spans="1:6" x14ac:dyDescent="0.35">
      <c r="A47" s="80" t="s">
        <v>18</v>
      </c>
      <c r="B47" s="81"/>
      <c r="C47" s="32"/>
    </row>
    <row r="48" spans="1:6" x14ac:dyDescent="0.35">
      <c r="A48" s="19" t="s">
        <v>7</v>
      </c>
      <c r="B48" s="20">
        <v>3</v>
      </c>
      <c r="C48" s="21">
        <v>1.9</v>
      </c>
      <c r="D48" s="22"/>
      <c r="E48" s="22"/>
      <c r="F48" s="22"/>
    </row>
    <row r="49" spans="1:6" x14ac:dyDescent="0.35">
      <c r="A49" s="19" t="s">
        <v>8</v>
      </c>
      <c r="B49" s="20">
        <v>1</v>
      </c>
      <c r="C49" s="21">
        <v>2.4</v>
      </c>
      <c r="D49" s="22"/>
      <c r="E49" s="22"/>
      <c r="F49" s="22"/>
    </row>
    <row r="50" spans="1:6" x14ac:dyDescent="0.35">
      <c r="A50" s="19" t="s">
        <v>9</v>
      </c>
      <c r="B50" s="20">
        <v>1</v>
      </c>
      <c r="C50" s="21">
        <v>4</v>
      </c>
      <c r="D50" s="22"/>
      <c r="E50" s="22"/>
      <c r="F50" s="22"/>
    </row>
    <row r="51" spans="1:6" x14ac:dyDescent="0.35">
      <c r="A51" s="19" t="s">
        <v>10</v>
      </c>
      <c r="B51" s="20">
        <v>1</v>
      </c>
      <c r="C51" s="21">
        <v>10.45</v>
      </c>
      <c r="D51" s="22"/>
      <c r="E51" s="22"/>
      <c r="F51" s="22"/>
    </row>
    <row r="52" spans="1:6" x14ac:dyDescent="0.35">
      <c r="A52" s="19" t="s">
        <v>11</v>
      </c>
      <c r="B52" s="20">
        <v>1</v>
      </c>
      <c r="C52" s="21">
        <v>21.55</v>
      </c>
      <c r="D52" s="22"/>
      <c r="E52" s="22"/>
      <c r="F52" s="22"/>
    </row>
    <row r="53" spans="1:6" x14ac:dyDescent="0.35">
      <c r="A53" s="19" t="s">
        <v>12</v>
      </c>
      <c r="B53" s="20">
        <v>1</v>
      </c>
      <c r="C53" s="21">
        <v>37.6</v>
      </c>
      <c r="D53" s="22"/>
      <c r="E53" s="22"/>
      <c r="F53" s="22"/>
    </row>
    <row r="54" spans="1:6" x14ac:dyDescent="0.35">
      <c r="A54" s="28"/>
      <c r="B54" s="33"/>
    </row>
    <row r="55" spans="1:6" ht="15" thickBot="1" x14ac:dyDescent="0.4">
      <c r="A55" s="9" t="s">
        <v>19</v>
      </c>
      <c r="B55" s="33"/>
    </row>
    <row r="56" spans="1:6" ht="15.5" thickTop="1" thickBot="1" x14ac:dyDescent="0.4">
      <c r="A56" s="34" t="s">
        <v>20</v>
      </c>
      <c r="B56" s="33"/>
    </row>
    <row r="57" spans="1:6" ht="15" thickTop="1" x14ac:dyDescent="0.35">
      <c r="A57" s="27"/>
      <c r="B57" s="24"/>
    </row>
    <row r="58" spans="1:6" x14ac:dyDescent="0.35">
      <c r="A58" s="35" t="s">
        <v>21</v>
      </c>
      <c r="B58" s="26"/>
    </row>
    <row r="59" spans="1:6" x14ac:dyDescent="0.35">
      <c r="A59" s="19" t="s">
        <v>7</v>
      </c>
      <c r="B59" s="20">
        <v>3</v>
      </c>
      <c r="C59" s="36">
        <v>3.39</v>
      </c>
      <c r="D59" s="22"/>
      <c r="E59" s="22"/>
      <c r="F59" s="22"/>
    </row>
    <row r="60" spans="1:6" x14ac:dyDescent="0.35">
      <c r="A60" s="19" t="s">
        <v>8</v>
      </c>
      <c r="B60" s="20">
        <v>1</v>
      </c>
      <c r="C60" s="36">
        <v>3.49</v>
      </c>
      <c r="D60" s="22"/>
      <c r="E60" s="22"/>
      <c r="F60" s="22"/>
    </row>
    <row r="61" spans="1:6" x14ac:dyDescent="0.35">
      <c r="A61" s="19" t="s">
        <v>9</v>
      </c>
      <c r="B61" s="20">
        <v>1</v>
      </c>
      <c r="C61" s="36">
        <v>3.92</v>
      </c>
      <c r="D61" s="22"/>
      <c r="E61" s="22"/>
      <c r="F61" s="22"/>
    </row>
    <row r="62" spans="1:6" x14ac:dyDescent="0.35">
      <c r="A62" s="19" t="s">
        <v>10</v>
      </c>
      <c r="B62" s="20">
        <v>1</v>
      </c>
      <c r="C62" s="36">
        <v>5.27</v>
      </c>
      <c r="D62" s="22"/>
      <c r="E62" s="22"/>
      <c r="F62" s="22"/>
    </row>
    <row r="63" spans="1:6" x14ac:dyDescent="0.35">
      <c r="A63" s="37"/>
      <c r="B63" s="38"/>
    </row>
    <row r="64" spans="1:6" ht="15" thickBot="1" x14ac:dyDescent="0.4">
      <c r="A64" s="9" t="s">
        <v>22</v>
      </c>
      <c r="B64" s="39"/>
    </row>
    <row r="65" spans="1:6" ht="15.5" thickTop="1" thickBot="1" x14ac:dyDescent="0.4">
      <c r="A65" s="34" t="s">
        <v>23</v>
      </c>
      <c r="B65" s="28"/>
    </row>
    <row r="66" spans="1:6" ht="15" thickTop="1" x14ac:dyDescent="0.35">
      <c r="B66" s="38"/>
    </row>
    <row r="67" spans="1:6" x14ac:dyDescent="0.35">
      <c r="A67" s="18" t="s">
        <v>6</v>
      </c>
      <c r="B67" s="17"/>
    </row>
    <row r="68" spans="1:6" x14ac:dyDescent="0.35">
      <c r="A68" s="19" t="s">
        <v>7</v>
      </c>
      <c r="B68" s="20">
        <v>31098</v>
      </c>
      <c r="C68" s="21">
        <v>4.1500000000000004</v>
      </c>
      <c r="D68" s="22"/>
      <c r="E68" s="22"/>
      <c r="F68" s="22"/>
    </row>
    <row r="69" spans="1:6" x14ac:dyDescent="0.35">
      <c r="A69" s="19" t="s">
        <v>8</v>
      </c>
      <c r="B69" s="20">
        <v>6</v>
      </c>
      <c r="C69" s="21">
        <v>4.25</v>
      </c>
      <c r="D69" s="22"/>
      <c r="E69" s="22"/>
      <c r="F69" s="22"/>
    </row>
    <row r="70" spans="1:6" x14ac:dyDescent="0.35">
      <c r="A70" s="19" t="s">
        <v>9</v>
      </c>
      <c r="B70" s="20">
        <v>1</v>
      </c>
      <c r="C70" s="21">
        <v>4.7</v>
      </c>
      <c r="D70" s="22"/>
      <c r="E70" s="22"/>
      <c r="F70" s="22"/>
    </row>
    <row r="71" spans="1:6" x14ac:dyDescent="0.35">
      <c r="A71" s="19" t="s">
        <v>10</v>
      </c>
      <c r="B71" s="20">
        <v>8</v>
      </c>
      <c r="C71" s="21">
        <v>5.95</v>
      </c>
      <c r="D71" s="22"/>
      <c r="E71" s="22"/>
      <c r="F71" s="22"/>
    </row>
    <row r="72" spans="1:6" x14ac:dyDescent="0.35">
      <c r="A72" s="19" t="s">
        <v>11</v>
      </c>
      <c r="B72" s="20">
        <v>16</v>
      </c>
      <c r="C72" s="21">
        <v>8.6</v>
      </c>
      <c r="D72" s="22"/>
      <c r="E72" s="22"/>
      <c r="F72" s="22"/>
    </row>
    <row r="73" spans="1:6" x14ac:dyDescent="0.35">
      <c r="A73" s="19" t="s">
        <v>12</v>
      </c>
      <c r="B73" s="20">
        <v>12</v>
      </c>
      <c r="C73" s="21">
        <v>9.0500000000000007</v>
      </c>
      <c r="D73" s="22"/>
      <c r="E73" s="22"/>
      <c r="F73" s="22"/>
    </row>
    <row r="74" spans="1:6" x14ac:dyDescent="0.35">
      <c r="A74" s="23"/>
      <c r="B74" s="24"/>
      <c r="C74" s="32"/>
    </row>
    <row r="75" spans="1:6" x14ac:dyDescent="0.35">
      <c r="A75" s="25" t="s">
        <v>13</v>
      </c>
      <c r="B75" s="26"/>
      <c r="C75" s="32"/>
    </row>
    <row r="76" spans="1:6" x14ac:dyDescent="0.35">
      <c r="A76" s="19" t="s">
        <v>7</v>
      </c>
      <c r="B76" s="20">
        <v>11939</v>
      </c>
      <c r="C76" s="21">
        <v>4.1500000000000004</v>
      </c>
      <c r="D76" s="22"/>
      <c r="E76" s="22"/>
      <c r="F76" s="22"/>
    </row>
    <row r="77" spans="1:6" x14ac:dyDescent="0.35">
      <c r="A77" s="19" t="s">
        <v>8</v>
      </c>
      <c r="B77" s="20">
        <v>7</v>
      </c>
      <c r="C77" s="21">
        <v>4.25</v>
      </c>
      <c r="D77" s="22"/>
      <c r="E77" s="22"/>
      <c r="F77" s="22"/>
    </row>
    <row r="78" spans="1:6" x14ac:dyDescent="0.35">
      <c r="A78" s="19" t="s">
        <v>9</v>
      </c>
      <c r="B78" s="20">
        <v>1</v>
      </c>
      <c r="C78" s="21">
        <v>4.7</v>
      </c>
      <c r="D78" s="22"/>
      <c r="E78" s="22"/>
      <c r="F78" s="22"/>
    </row>
    <row r="79" spans="1:6" x14ac:dyDescent="0.35">
      <c r="A79" s="19" t="s">
        <v>10</v>
      </c>
      <c r="B79" s="20">
        <v>12</v>
      </c>
      <c r="C79" s="21">
        <v>5.95</v>
      </c>
      <c r="D79" s="22"/>
      <c r="E79" s="22"/>
      <c r="F79" s="22"/>
    </row>
    <row r="80" spans="1:6" x14ac:dyDescent="0.35">
      <c r="A80" s="19" t="s">
        <v>11</v>
      </c>
      <c r="B80" s="20">
        <v>6</v>
      </c>
      <c r="C80" s="21">
        <v>8.6</v>
      </c>
      <c r="D80" s="22"/>
      <c r="E80" s="22"/>
      <c r="F80" s="22"/>
    </row>
    <row r="81" spans="1:6" x14ac:dyDescent="0.35">
      <c r="A81" s="19" t="s">
        <v>12</v>
      </c>
      <c r="B81" s="20">
        <v>6</v>
      </c>
      <c r="C81" s="21">
        <v>9.0500000000000007</v>
      </c>
      <c r="D81" s="22"/>
      <c r="E81" s="22"/>
      <c r="F81" s="22"/>
    </row>
    <row r="82" spans="1:6" x14ac:dyDescent="0.35">
      <c r="A82" s="23"/>
      <c r="B82" s="24"/>
      <c r="C82" s="32"/>
    </row>
    <row r="83" spans="1:6" x14ac:dyDescent="0.35">
      <c r="A83" s="25" t="s">
        <v>14</v>
      </c>
      <c r="B83" s="26"/>
      <c r="C83" s="32"/>
    </row>
    <row r="84" spans="1:6" x14ac:dyDescent="0.35">
      <c r="A84" s="19" t="s">
        <v>7</v>
      </c>
      <c r="B84" s="20">
        <v>40396</v>
      </c>
      <c r="C84" s="21">
        <v>4.1500000000000004</v>
      </c>
      <c r="D84" s="22"/>
      <c r="E84" s="22"/>
      <c r="F84" s="22"/>
    </row>
    <row r="85" spans="1:6" x14ac:dyDescent="0.35">
      <c r="A85" s="19" t="s">
        <v>8</v>
      </c>
      <c r="B85" s="20">
        <v>17</v>
      </c>
      <c r="C85" s="21">
        <v>4.25</v>
      </c>
      <c r="D85" s="22"/>
      <c r="E85" s="22"/>
      <c r="F85" s="22"/>
    </row>
    <row r="86" spans="1:6" x14ac:dyDescent="0.35">
      <c r="A86" s="19" t="s">
        <v>9</v>
      </c>
      <c r="B86" s="20">
        <v>1</v>
      </c>
      <c r="C86" s="21">
        <v>4.7</v>
      </c>
      <c r="D86" s="22"/>
      <c r="E86" s="22"/>
      <c r="F86" s="22"/>
    </row>
    <row r="87" spans="1:6" x14ac:dyDescent="0.35">
      <c r="A87" s="19" t="s">
        <v>10</v>
      </c>
      <c r="B87" s="20">
        <v>31</v>
      </c>
      <c r="C87" s="21">
        <v>5.95</v>
      </c>
      <c r="D87" s="22"/>
      <c r="E87" s="22"/>
      <c r="F87" s="22"/>
    </row>
    <row r="88" spans="1:6" x14ac:dyDescent="0.35">
      <c r="A88" s="19" t="s">
        <v>11</v>
      </c>
      <c r="B88" s="20">
        <v>21</v>
      </c>
      <c r="C88" s="21">
        <v>8.6</v>
      </c>
      <c r="D88" s="22"/>
      <c r="E88" s="22"/>
      <c r="F88" s="22"/>
    </row>
    <row r="89" spans="1:6" x14ac:dyDescent="0.35">
      <c r="A89" s="19" t="s">
        <v>12</v>
      </c>
      <c r="B89" s="20">
        <v>29</v>
      </c>
      <c r="C89" s="21">
        <v>9.0500000000000007</v>
      </c>
      <c r="D89" s="22"/>
      <c r="E89" s="22"/>
      <c r="F89" s="22"/>
    </row>
    <row r="90" spans="1:6" ht="15" thickBot="1" x14ac:dyDescent="0.4">
      <c r="B90" s="38"/>
      <c r="C90" s="32"/>
    </row>
    <row r="91" spans="1:6" ht="15.5" thickTop="1" thickBot="1" x14ac:dyDescent="0.4">
      <c r="A91" s="34"/>
      <c r="B91" s="39"/>
      <c r="C91" s="32"/>
    </row>
    <row r="92" spans="1:6" ht="15.5" thickTop="1" thickBot="1" x14ac:dyDescent="0.4">
      <c r="A92" s="34" t="s">
        <v>24</v>
      </c>
      <c r="B92" s="39"/>
      <c r="C92" s="32"/>
    </row>
    <row r="93" spans="1:6" ht="15" thickTop="1" x14ac:dyDescent="0.35">
      <c r="A93" s="82" t="s">
        <v>16</v>
      </c>
      <c r="B93" s="83"/>
      <c r="C93" s="32"/>
    </row>
    <row r="94" spans="1:6" x14ac:dyDescent="0.35">
      <c r="A94" s="19" t="s">
        <v>7</v>
      </c>
      <c r="B94" s="20">
        <v>1</v>
      </c>
      <c r="C94" s="21">
        <v>5.8</v>
      </c>
      <c r="D94" s="22"/>
      <c r="E94" s="22"/>
      <c r="F94" s="22"/>
    </row>
    <row r="95" spans="1:6" x14ac:dyDescent="0.35">
      <c r="A95" s="19" t="s">
        <v>8</v>
      </c>
      <c r="B95" s="20">
        <v>1</v>
      </c>
      <c r="C95" s="21">
        <v>6.1</v>
      </c>
      <c r="D95" s="22"/>
      <c r="E95" s="22"/>
      <c r="F95" s="22"/>
    </row>
    <row r="96" spans="1:6" x14ac:dyDescent="0.35">
      <c r="A96" s="19" t="s">
        <v>9</v>
      </c>
      <c r="B96" s="20">
        <v>1</v>
      </c>
      <c r="C96" s="21">
        <v>6.9</v>
      </c>
      <c r="D96" s="22"/>
      <c r="E96" s="22"/>
      <c r="F96" s="22"/>
    </row>
    <row r="97" spans="1:6" x14ac:dyDescent="0.35">
      <c r="A97" s="19" t="s">
        <v>10</v>
      </c>
      <c r="B97" s="20">
        <v>1</v>
      </c>
      <c r="C97" s="21">
        <v>11.1</v>
      </c>
      <c r="D97" s="22"/>
      <c r="E97" s="22"/>
      <c r="F97" s="22"/>
    </row>
    <row r="98" spans="1:6" x14ac:dyDescent="0.35">
      <c r="A98" s="19" t="s">
        <v>11</v>
      </c>
      <c r="B98" s="20">
        <v>1</v>
      </c>
      <c r="C98" s="21">
        <v>17.5</v>
      </c>
      <c r="D98" s="22"/>
      <c r="E98" s="22"/>
      <c r="F98" s="22"/>
    </row>
    <row r="99" spans="1:6" x14ac:dyDescent="0.35">
      <c r="A99" s="19" t="s">
        <v>12</v>
      </c>
      <c r="B99" s="20">
        <v>1</v>
      </c>
      <c r="C99" s="21">
        <v>25.4</v>
      </c>
      <c r="D99" s="22"/>
      <c r="E99" s="22"/>
      <c r="F99" s="22"/>
    </row>
    <row r="100" spans="1:6" x14ac:dyDescent="0.35">
      <c r="A100" s="23"/>
      <c r="B100" s="23"/>
      <c r="C100" s="32"/>
    </row>
    <row r="101" spans="1:6" x14ac:dyDescent="0.35">
      <c r="A101" s="82" t="s">
        <v>17</v>
      </c>
      <c r="B101" s="83"/>
      <c r="C101" s="32"/>
    </row>
    <row r="102" spans="1:6" x14ac:dyDescent="0.35">
      <c r="A102" s="19" t="s">
        <v>7</v>
      </c>
      <c r="B102" s="20">
        <v>3</v>
      </c>
      <c r="C102" s="21">
        <v>5.9</v>
      </c>
      <c r="D102" s="22"/>
      <c r="E102" s="22"/>
      <c r="F102" s="22"/>
    </row>
    <row r="103" spans="1:6" x14ac:dyDescent="0.35">
      <c r="A103" s="19" t="s">
        <v>8</v>
      </c>
      <c r="B103" s="20">
        <v>1</v>
      </c>
      <c r="C103" s="21">
        <v>6.4</v>
      </c>
      <c r="D103" s="22"/>
      <c r="E103" s="22"/>
      <c r="F103" s="22"/>
    </row>
    <row r="104" spans="1:6" x14ac:dyDescent="0.35">
      <c r="A104" s="19" t="s">
        <v>9</v>
      </c>
      <c r="B104" s="20">
        <v>1</v>
      </c>
      <c r="C104" s="21">
        <v>7.9</v>
      </c>
      <c r="D104" s="22"/>
      <c r="E104" s="22"/>
      <c r="F104" s="22"/>
    </row>
    <row r="105" spans="1:6" x14ac:dyDescent="0.35">
      <c r="A105" s="19" t="s">
        <v>10</v>
      </c>
      <c r="B105" s="20">
        <v>1</v>
      </c>
      <c r="C105" s="21">
        <v>14.75</v>
      </c>
      <c r="D105" s="22"/>
      <c r="E105" s="22"/>
      <c r="F105" s="22"/>
    </row>
    <row r="106" spans="1:6" x14ac:dyDescent="0.35">
      <c r="A106" s="19" t="s">
        <v>11</v>
      </c>
      <c r="B106" s="20">
        <v>1</v>
      </c>
      <c r="C106" s="21">
        <v>25.85</v>
      </c>
      <c r="D106" s="22"/>
      <c r="E106" s="22"/>
      <c r="F106" s="22"/>
    </row>
    <row r="107" spans="1:6" x14ac:dyDescent="0.35">
      <c r="A107" s="19" t="s">
        <v>12</v>
      </c>
      <c r="B107" s="20">
        <v>1</v>
      </c>
      <c r="C107" s="21">
        <v>41.9</v>
      </c>
      <c r="D107" s="22"/>
      <c r="E107" s="22"/>
      <c r="F107" s="22"/>
    </row>
    <row r="108" spans="1:6" x14ac:dyDescent="0.35">
      <c r="A108" s="27"/>
      <c r="B108" s="31"/>
      <c r="C108" s="32"/>
    </row>
    <row r="109" spans="1:6" x14ac:dyDescent="0.35">
      <c r="A109" s="82" t="s">
        <v>18</v>
      </c>
      <c r="B109" s="83"/>
      <c r="C109" s="32"/>
    </row>
    <row r="110" spans="1:6" x14ac:dyDescent="0.35">
      <c r="A110" s="19" t="s">
        <v>7</v>
      </c>
      <c r="B110" s="20">
        <v>3</v>
      </c>
      <c r="C110" s="21">
        <v>6.2</v>
      </c>
      <c r="D110" s="22"/>
      <c r="E110" s="22"/>
      <c r="F110" s="22"/>
    </row>
    <row r="111" spans="1:6" x14ac:dyDescent="0.35">
      <c r="A111" s="19" t="s">
        <v>8</v>
      </c>
      <c r="B111" s="20">
        <v>1</v>
      </c>
      <c r="C111" s="21">
        <v>6.7</v>
      </c>
      <c r="D111" s="22"/>
      <c r="E111" s="22"/>
      <c r="F111" s="22"/>
    </row>
    <row r="112" spans="1:6" x14ac:dyDescent="0.35">
      <c r="A112" s="19" t="s">
        <v>9</v>
      </c>
      <c r="B112" s="20">
        <v>1</v>
      </c>
      <c r="C112" s="21">
        <v>8.3000000000000007</v>
      </c>
      <c r="D112" s="22"/>
      <c r="E112" s="22"/>
      <c r="F112" s="22"/>
    </row>
    <row r="113" spans="1:6" x14ac:dyDescent="0.35">
      <c r="A113" s="19" t="s">
        <v>10</v>
      </c>
      <c r="B113" s="20">
        <v>1</v>
      </c>
      <c r="C113" s="21">
        <v>14.75</v>
      </c>
      <c r="D113" s="22"/>
      <c r="E113" s="22"/>
      <c r="F113" s="22"/>
    </row>
    <row r="114" spans="1:6" x14ac:dyDescent="0.35">
      <c r="A114" s="19" t="s">
        <v>11</v>
      </c>
      <c r="B114" s="20">
        <v>1</v>
      </c>
      <c r="C114" s="21">
        <v>25.85</v>
      </c>
      <c r="D114" s="22"/>
      <c r="E114" s="22"/>
      <c r="F114" s="22"/>
    </row>
    <row r="115" spans="1:6" x14ac:dyDescent="0.35">
      <c r="A115" s="40" t="s">
        <v>12</v>
      </c>
      <c r="B115" s="20">
        <v>1</v>
      </c>
      <c r="C115" s="21">
        <v>41.9</v>
      </c>
      <c r="D115" s="22"/>
      <c r="E115" s="22"/>
      <c r="F115" s="22"/>
    </row>
    <row r="116" spans="1:6" x14ac:dyDescent="0.35">
      <c r="A116" s="37"/>
      <c r="B116" s="41"/>
    </row>
    <row r="117" spans="1:6" ht="15" thickBot="1" x14ac:dyDescent="0.4">
      <c r="A117" s="9" t="s">
        <v>26</v>
      </c>
      <c r="B117" s="28"/>
    </row>
    <row r="118" spans="1:6" ht="15" thickTop="1" x14ac:dyDescent="0.35">
      <c r="B118" s="42"/>
    </row>
    <row r="119" spans="1:6" x14ac:dyDescent="0.35">
      <c r="A119" s="11" t="s">
        <v>27</v>
      </c>
      <c r="B119" s="26"/>
    </row>
    <row r="120" spans="1:6" x14ac:dyDescent="0.35">
      <c r="A120" s="12" t="s">
        <v>28</v>
      </c>
      <c r="B120" s="43">
        <v>79935</v>
      </c>
      <c r="C120" s="21">
        <v>1.6</v>
      </c>
      <c r="D120" s="22"/>
      <c r="E120" s="22"/>
      <c r="F120" s="22"/>
    </row>
    <row r="121" spans="1:6" x14ac:dyDescent="0.35">
      <c r="A121" s="12" t="s">
        <v>29</v>
      </c>
      <c r="B121" s="43">
        <v>1</v>
      </c>
      <c r="C121" s="21">
        <v>1.75</v>
      </c>
      <c r="D121" s="22"/>
      <c r="E121" s="22"/>
      <c r="F121" s="22"/>
    </row>
    <row r="122" spans="1:6" x14ac:dyDescent="0.35">
      <c r="A122" s="12" t="s">
        <v>30</v>
      </c>
      <c r="B122" s="43">
        <v>79935</v>
      </c>
      <c r="C122" s="21">
        <v>0.55000000000000004</v>
      </c>
      <c r="D122" s="22"/>
      <c r="E122" s="22"/>
      <c r="F122" s="22"/>
    </row>
    <row r="123" spans="1:6" x14ac:dyDescent="0.35">
      <c r="A123" s="12" t="s">
        <v>31</v>
      </c>
      <c r="B123" s="43">
        <v>79935</v>
      </c>
      <c r="C123" s="21">
        <v>0.7</v>
      </c>
      <c r="D123" s="22"/>
      <c r="E123" s="22"/>
      <c r="F123" s="22"/>
    </row>
    <row r="124" spans="1:6" x14ac:dyDescent="0.35">
      <c r="A124" s="12" t="s">
        <v>32</v>
      </c>
      <c r="B124" s="43">
        <v>79935</v>
      </c>
      <c r="C124" s="21">
        <v>0.19</v>
      </c>
      <c r="D124" s="22"/>
      <c r="E124" s="22"/>
      <c r="F124" s="22"/>
    </row>
    <row r="125" spans="1:6" x14ac:dyDescent="0.35">
      <c r="A125" s="12" t="s">
        <v>33</v>
      </c>
      <c r="B125" s="43">
        <v>79935</v>
      </c>
      <c r="C125" s="21">
        <v>0.21</v>
      </c>
      <c r="D125" s="22"/>
      <c r="E125" s="22"/>
      <c r="F125" s="22"/>
    </row>
    <row r="126" spans="1:6" x14ac:dyDescent="0.35">
      <c r="A126" s="12" t="s">
        <v>39</v>
      </c>
      <c r="B126" s="43">
        <v>1</v>
      </c>
      <c r="C126" s="21">
        <v>0.85</v>
      </c>
      <c r="D126" s="22"/>
      <c r="E126" s="22"/>
      <c r="F126" s="22"/>
    </row>
    <row r="127" spans="1:6" ht="15" thickBot="1" x14ac:dyDescent="0.4">
      <c r="B127" s="42"/>
    </row>
    <row r="128" spans="1:6" ht="15" thickBot="1" x14ac:dyDescent="0.4">
      <c r="B128" s="42"/>
      <c r="C128" s="76" t="s">
        <v>40</v>
      </c>
      <c r="D128" s="77"/>
      <c r="E128" s="76">
        <f>SUM(F5:F126)</f>
        <v>0</v>
      </c>
      <c r="F128" s="84"/>
    </row>
    <row r="130" spans="4:4" x14ac:dyDescent="0.35">
      <c r="D130" s="44" t="s">
        <v>41</v>
      </c>
    </row>
  </sheetData>
  <mergeCells count="8">
    <mergeCell ref="C128:D128"/>
    <mergeCell ref="E128:F128"/>
    <mergeCell ref="A31:B31"/>
    <mergeCell ref="A39:B39"/>
    <mergeCell ref="A47:B47"/>
    <mergeCell ref="A93:B93"/>
    <mergeCell ref="A101:B101"/>
    <mergeCell ref="A109:B109"/>
  </mergeCells>
  <pageMargins left="0.70866141732283472" right="0.70866141732283472" top="0.74803149606299213" bottom="0.74803149606299213" header="0.31496062992125984" footer="0.31496062992125984"/>
  <pageSetup paperSize="9" scale="75" fitToHeight="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BAE3E-E197-4F32-93F3-CD25E00746C8}">
  <sheetPr>
    <pageSetUpPr fitToPage="1"/>
  </sheetPr>
  <dimension ref="A1:H145"/>
  <sheetViews>
    <sheetView workbookViewId="0">
      <selection activeCell="C1" sqref="C1:C1048576"/>
    </sheetView>
  </sheetViews>
  <sheetFormatPr baseColWidth="10" defaultColWidth="8.90625" defaultRowHeight="14.5" x14ac:dyDescent="0.35"/>
  <cols>
    <col min="1" max="1" width="33.90625" style="10" bestFit="1" customWidth="1"/>
    <col min="2" max="2" width="23.36328125" style="10" customWidth="1"/>
    <col min="3" max="3" width="12.6328125" style="10" bestFit="1" customWidth="1"/>
    <col min="4" max="4" width="9.90625" bestFit="1" customWidth="1"/>
    <col min="5" max="5" width="15.36328125" bestFit="1" customWidth="1"/>
    <col min="6" max="6" width="13.08984375" bestFit="1" customWidth="1"/>
    <col min="7" max="7" width="9.453125" bestFit="1" customWidth="1"/>
    <col min="8" max="8" width="14.54296875" bestFit="1" customWidth="1"/>
  </cols>
  <sheetData>
    <row r="1" spans="1:8" ht="51.65" customHeight="1" thickBot="1" x14ac:dyDescent="0.4">
      <c r="A1" s="15" t="s">
        <v>0</v>
      </c>
      <c r="G1">
        <v>1.0549999999999999</v>
      </c>
    </row>
    <row r="2" spans="1:8" ht="58" x14ac:dyDescent="0.35">
      <c r="A2" s="2" t="s">
        <v>1</v>
      </c>
      <c r="B2" s="2" t="s">
        <v>36</v>
      </c>
      <c r="C2" s="2" t="s">
        <v>37</v>
      </c>
      <c r="D2" s="2" t="s">
        <v>3</v>
      </c>
      <c r="E2" s="2" t="s">
        <v>4</v>
      </c>
      <c r="F2" s="2" t="s">
        <v>38</v>
      </c>
      <c r="G2" s="2" t="s">
        <v>48</v>
      </c>
      <c r="H2" s="2" t="s">
        <v>49</v>
      </c>
    </row>
    <row r="3" spans="1:8" x14ac:dyDescent="0.35">
      <c r="A3" s="16" t="s">
        <v>5</v>
      </c>
      <c r="B3" s="17"/>
    </row>
    <row r="4" spans="1:8" x14ac:dyDescent="0.35">
      <c r="A4" s="18" t="s">
        <v>6</v>
      </c>
      <c r="B4" s="17"/>
    </row>
    <row r="5" spans="1:8" x14ac:dyDescent="0.35">
      <c r="A5" s="19" t="s">
        <v>7</v>
      </c>
      <c r="B5" s="20">
        <f>'Lote 1'!F5</f>
        <v>670746</v>
      </c>
      <c r="C5" s="21">
        <f>'Lote 1'!B5</f>
        <v>0.96</v>
      </c>
      <c r="D5" s="50"/>
      <c r="E5" s="54">
        <f>C5*(1-D5)</f>
        <v>0.96</v>
      </c>
      <c r="F5" s="54">
        <f>E5*B5</f>
        <v>643916.16</v>
      </c>
      <c r="G5" s="55">
        <f>'Lote 1'!D5*'Lote 1 2026'!$G$1</f>
        <v>0.28999999999999998</v>
      </c>
      <c r="H5" s="56">
        <f>B5*G5</f>
        <v>194516.34</v>
      </c>
    </row>
    <row r="6" spans="1:8" x14ac:dyDescent="0.35">
      <c r="A6" s="19" t="s">
        <v>8</v>
      </c>
      <c r="B6" s="20">
        <f>'Lote 1'!F6</f>
        <v>4312</v>
      </c>
      <c r="C6" s="21">
        <f>'Lote 1'!B6</f>
        <v>1.1499999999999999</v>
      </c>
      <c r="D6" s="50"/>
      <c r="E6" s="54">
        <f t="shared" ref="E6:E69" si="0">C6*(1-D6)</f>
        <v>1.1499999999999999</v>
      </c>
      <c r="F6" s="54">
        <f t="shared" ref="F6:F69" si="1">E6*B6</f>
        <v>4958.8</v>
      </c>
      <c r="G6" s="55">
        <f>'Lote 1'!D6*'Lote 1 2026'!$G$1</f>
        <v>0.43</v>
      </c>
      <c r="H6" s="56">
        <f t="shared" ref="H6:H69" si="2">B6*G6</f>
        <v>1854.16</v>
      </c>
    </row>
    <row r="7" spans="1:8" x14ac:dyDescent="0.35">
      <c r="A7" s="19" t="s">
        <v>9</v>
      </c>
      <c r="B7" s="20">
        <f>'Lote 1'!F7</f>
        <v>6</v>
      </c>
      <c r="C7" s="21">
        <f>'Lote 1'!B7</f>
        <v>1.75</v>
      </c>
      <c r="D7" s="50"/>
      <c r="E7" s="54">
        <f t="shared" si="0"/>
        <v>1.75</v>
      </c>
      <c r="F7" s="54">
        <f t="shared" si="1"/>
        <v>10.5</v>
      </c>
      <c r="G7" s="55">
        <f>'Lote 1'!D7*'Lote 1 2026'!$G$1</f>
        <v>0.65</v>
      </c>
      <c r="H7" s="56">
        <f t="shared" si="2"/>
        <v>3.9</v>
      </c>
    </row>
    <row r="8" spans="1:8" x14ac:dyDescent="0.35">
      <c r="A8" s="19" t="s">
        <v>10</v>
      </c>
      <c r="B8" s="20">
        <f>'Lote 1'!F8</f>
        <v>8</v>
      </c>
      <c r="C8" s="21">
        <f>'Lote 1'!B8</f>
        <v>3.7</v>
      </c>
      <c r="D8" s="50"/>
      <c r="E8" s="54">
        <f t="shared" si="0"/>
        <v>3.7</v>
      </c>
      <c r="F8" s="54">
        <f t="shared" si="1"/>
        <v>29.6</v>
      </c>
      <c r="G8" s="55">
        <f>'Lote 1'!D8*'Lote 1 2026'!$G$1</f>
        <v>1.7</v>
      </c>
      <c r="H8" s="56">
        <f t="shared" si="2"/>
        <v>13.6</v>
      </c>
    </row>
    <row r="9" spans="1:8" x14ac:dyDescent="0.35">
      <c r="A9" s="19" t="s">
        <v>11</v>
      </c>
      <c r="B9" s="20">
        <v>1</v>
      </c>
      <c r="C9" s="21">
        <f>'Lote 1'!B9</f>
        <v>6.9</v>
      </c>
      <c r="D9" s="50"/>
      <c r="E9" s="54">
        <f t="shared" si="0"/>
        <v>6.9</v>
      </c>
      <c r="F9" s="54">
        <f t="shared" si="1"/>
        <v>6.9</v>
      </c>
      <c r="G9" s="55">
        <f>'Lote 1'!D9*'Lote 1 2026'!$G$1</f>
        <v>3.5</v>
      </c>
      <c r="H9" s="56">
        <f t="shared" si="2"/>
        <v>3.5</v>
      </c>
    </row>
    <row r="10" spans="1:8" x14ac:dyDescent="0.35">
      <c r="A10" s="19" t="s">
        <v>12</v>
      </c>
      <c r="B10" s="20">
        <v>1</v>
      </c>
      <c r="C10" s="21">
        <f>'Lote 1'!B10</f>
        <v>7.45</v>
      </c>
      <c r="D10" s="50"/>
      <c r="E10" s="54">
        <f t="shared" si="0"/>
        <v>7.45</v>
      </c>
      <c r="F10" s="54">
        <f t="shared" si="1"/>
        <v>7.45</v>
      </c>
      <c r="G10" s="55">
        <f>'Lote 1'!D10*'Lote 1 2026'!$G$1</f>
        <v>4.05</v>
      </c>
      <c r="H10" s="56">
        <f t="shared" si="2"/>
        <v>4.05</v>
      </c>
    </row>
    <row r="11" spans="1:8" x14ac:dyDescent="0.35">
      <c r="A11" s="23"/>
      <c r="B11" s="24"/>
      <c r="D11" s="51"/>
      <c r="E11" s="54"/>
      <c r="F11" s="54"/>
      <c r="G11" s="55">
        <f>'Lote 1'!D11*'Lote 1 2026'!$G$1</f>
        <v>0</v>
      </c>
      <c r="H11" s="56">
        <f t="shared" si="2"/>
        <v>0</v>
      </c>
    </row>
    <row r="12" spans="1:8" x14ac:dyDescent="0.35">
      <c r="A12" s="25" t="s">
        <v>13</v>
      </c>
      <c r="B12" s="26"/>
      <c r="D12" s="51"/>
      <c r="E12" s="54"/>
      <c r="F12" s="54"/>
      <c r="G12" s="55">
        <f>'Lote 1'!D12*'Lote 1 2026'!$G$1</f>
        <v>0</v>
      </c>
      <c r="H12" s="56">
        <f t="shared" si="2"/>
        <v>0</v>
      </c>
    </row>
    <row r="13" spans="1:8" x14ac:dyDescent="0.35">
      <c r="A13" s="19" t="s">
        <v>7</v>
      </c>
      <c r="B13" s="20">
        <f>'Lote 1'!F13</f>
        <v>331931</v>
      </c>
      <c r="C13" s="21">
        <f>'Lote 1'!B13</f>
        <v>0.96</v>
      </c>
      <c r="D13" s="50"/>
      <c r="E13" s="54">
        <f t="shared" si="0"/>
        <v>0.96</v>
      </c>
      <c r="F13" s="54">
        <f t="shared" si="1"/>
        <v>318653.76</v>
      </c>
      <c r="G13" s="55">
        <f>'Lote 1'!D13*'Lote 1 2026'!$G$1</f>
        <v>0.38</v>
      </c>
      <c r="H13" s="56">
        <f t="shared" si="2"/>
        <v>126133.78</v>
      </c>
    </row>
    <row r="14" spans="1:8" x14ac:dyDescent="0.35">
      <c r="A14" s="19" t="s">
        <v>8</v>
      </c>
      <c r="B14" s="20">
        <f>'Lote 1'!F14</f>
        <v>2400</v>
      </c>
      <c r="C14" s="21">
        <f>'Lote 1'!B14</f>
        <v>1.1499999999999999</v>
      </c>
      <c r="D14" s="50"/>
      <c r="E14" s="54">
        <f t="shared" si="0"/>
        <v>1.1499999999999999</v>
      </c>
      <c r="F14" s="54">
        <f t="shared" si="1"/>
        <v>2760</v>
      </c>
      <c r="G14" s="55">
        <f>'Lote 1'!D14*'Lote 1 2026'!$G$1</f>
        <v>0.55000000000000004</v>
      </c>
      <c r="H14" s="56">
        <f t="shared" si="2"/>
        <v>1320</v>
      </c>
    </row>
    <row r="15" spans="1:8" x14ac:dyDescent="0.35">
      <c r="A15" s="19" t="s">
        <v>9</v>
      </c>
      <c r="B15" s="20">
        <v>1</v>
      </c>
      <c r="C15" s="21">
        <f>'Lote 1'!B15</f>
        <v>1.75</v>
      </c>
      <c r="D15" s="50"/>
      <c r="E15" s="54">
        <f t="shared" si="0"/>
        <v>1.75</v>
      </c>
      <c r="F15" s="54">
        <f t="shared" si="1"/>
        <v>1.75</v>
      </c>
      <c r="G15" s="55">
        <f>'Lote 1'!D15*'Lote 1 2026'!$G$1</f>
        <v>0.86</v>
      </c>
      <c r="H15" s="56">
        <f t="shared" si="2"/>
        <v>0.86</v>
      </c>
    </row>
    <row r="16" spans="1:8" x14ac:dyDescent="0.35">
      <c r="A16" s="19" t="s">
        <v>10</v>
      </c>
      <c r="B16" s="20">
        <v>1</v>
      </c>
      <c r="C16" s="21">
        <f>'Lote 1'!B16</f>
        <v>3.7</v>
      </c>
      <c r="D16" s="50"/>
      <c r="E16" s="54">
        <f t="shared" si="0"/>
        <v>3.7</v>
      </c>
      <c r="F16" s="54">
        <f t="shared" si="1"/>
        <v>3.7</v>
      </c>
      <c r="G16" s="55">
        <f>'Lote 1'!D16*'Lote 1 2026'!$G$1</f>
        <v>2.2000000000000002</v>
      </c>
      <c r="H16" s="56">
        <f t="shared" si="2"/>
        <v>2.2000000000000002</v>
      </c>
    </row>
    <row r="17" spans="1:8" x14ac:dyDescent="0.35">
      <c r="A17" s="19" t="s">
        <v>11</v>
      </c>
      <c r="B17" s="20">
        <v>1</v>
      </c>
      <c r="C17" s="21">
        <f>'Lote 1'!B17</f>
        <v>6.9</v>
      </c>
      <c r="D17" s="50"/>
      <c r="E17" s="54">
        <f t="shared" si="0"/>
        <v>6.9</v>
      </c>
      <c r="F17" s="54">
        <f t="shared" si="1"/>
        <v>6.9</v>
      </c>
      <c r="G17" s="55">
        <f>'Lote 1'!D17*'Lote 1 2026'!$G$1</f>
        <v>4.5</v>
      </c>
      <c r="H17" s="56">
        <f t="shared" si="2"/>
        <v>4.5</v>
      </c>
    </row>
    <row r="18" spans="1:8" x14ac:dyDescent="0.35">
      <c r="A18" s="19" t="s">
        <v>12</v>
      </c>
      <c r="B18" s="20">
        <v>1</v>
      </c>
      <c r="C18" s="21">
        <f>'Lote 1'!B18</f>
        <v>7.45</v>
      </c>
      <c r="D18" s="50"/>
      <c r="E18" s="54">
        <f t="shared" si="0"/>
        <v>7.45</v>
      </c>
      <c r="F18" s="54">
        <f t="shared" si="1"/>
        <v>7.45</v>
      </c>
      <c r="G18" s="55">
        <f>'Lote 1'!D18*'Lote 1 2026'!$G$1</f>
        <v>5.21</v>
      </c>
      <c r="H18" s="56">
        <f t="shared" si="2"/>
        <v>5.21</v>
      </c>
    </row>
    <row r="19" spans="1:8" x14ac:dyDescent="0.35">
      <c r="A19" s="23"/>
      <c r="B19" s="24"/>
      <c r="D19" s="51"/>
      <c r="E19" s="54"/>
      <c r="F19" s="54"/>
      <c r="G19" s="55">
        <f>'Lote 1'!D19*'Lote 1 2026'!$G$1</f>
        <v>0</v>
      </c>
      <c r="H19" s="56">
        <f t="shared" si="2"/>
        <v>0</v>
      </c>
    </row>
    <row r="20" spans="1:8" x14ac:dyDescent="0.35">
      <c r="A20" s="25" t="s">
        <v>14</v>
      </c>
      <c r="B20" s="26"/>
      <c r="D20" s="51"/>
      <c r="E20" s="54"/>
      <c r="F20" s="54"/>
      <c r="G20" s="55">
        <f>'Lote 1'!D20*'Lote 1 2026'!$G$1</f>
        <v>0</v>
      </c>
      <c r="H20" s="56">
        <f t="shared" si="2"/>
        <v>0</v>
      </c>
    </row>
    <row r="21" spans="1:8" x14ac:dyDescent="0.35">
      <c r="A21" s="19" t="s">
        <v>7</v>
      </c>
      <c r="B21" s="20">
        <f>'Lote 1'!F21</f>
        <v>1211315</v>
      </c>
      <c r="C21" s="21">
        <f>'Lote 1'!B21</f>
        <v>0.96</v>
      </c>
      <c r="D21" s="50"/>
      <c r="E21" s="54">
        <f t="shared" si="0"/>
        <v>0.96</v>
      </c>
      <c r="F21" s="54">
        <f t="shared" si="1"/>
        <v>1162862.3999999999</v>
      </c>
      <c r="G21" s="55">
        <f>'Lote 1'!D21*'Lote 1 2026'!$G$1</f>
        <v>0.41</v>
      </c>
      <c r="H21" s="56">
        <f t="shared" si="2"/>
        <v>496639.15</v>
      </c>
    </row>
    <row r="22" spans="1:8" x14ac:dyDescent="0.35">
      <c r="A22" s="19" t="s">
        <v>8</v>
      </c>
      <c r="B22" s="20">
        <f>'Lote 1'!F22</f>
        <v>8199</v>
      </c>
      <c r="C22" s="21">
        <f>'Lote 1'!B22</f>
        <v>1.1499999999999999</v>
      </c>
      <c r="D22" s="50"/>
      <c r="E22" s="54">
        <f t="shared" si="0"/>
        <v>1.1499999999999999</v>
      </c>
      <c r="F22" s="54">
        <f t="shared" si="1"/>
        <v>9428.85</v>
      </c>
      <c r="G22" s="55">
        <f>'Lote 1'!D22*'Lote 1 2026'!$G$1</f>
        <v>0.6</v>
      </c>
      <c r="H22" s="56">
        <f t="shared" si="2"/>
        <v>4919.3999999999996</v>
      </c>
    </row>
    <row r="23" spans="1:8" x14ac:dyDescent="0.35">
      <c r="A23" s="19" t="s">
        <v>9</v>
      </c>
      <c r="B23" s="20">
        <v>90</v>
      </c>
      <c r="C23" s="21">
        <f>'Lote 1'!B23</f>
        <v>1.75</v>
      </c>
      <c r="D23" s="50"/>
      <c r="E23" s="54">
        <f t="shared" si="0"/>
        <v>1.75</v>
      </c>
      <c r="F23" s="54">
        <f t="shared" si="1"/>
        <v>157.5</v>
      </c>
      <c r="G23" s="55">
        <f>'Lote 1'!D23*'Lote 1 2026'!$G$1</f>
        <v>0.94</v>
      </c>
      <c r="H23" s="56">
        <f t="shared" si="2"/>
        <v>84.6</v>
      </c>
    </row>
    <row r="24" spans="1:8" x14ac:dyDescent="0.35">
      <c r="A24" s="19" t="s">
        <v>10</v>
      </c>
      <c r="B24" s="20">
        <v>34</v>
      </c>
      <c r="C24" s="21">
        <f>'Lote 1'!B24</f>
        <v>3.7</v>
      </c>
      <c r="D24" s="50"/>
      <c r="E24" s="54">
        <f t="shared" si="0"/>
        <v>3.7</v>
      </c>
      <c r="F24" s="54">
        <f t="shared" si="1"/>
        <v>125.8</v>
      </c>
      <c r="G24" s="55">
        <f>'Lote 1'!D24*'Lote 1 2026'!$G$1</f>
        <v>2.46</v>
      </c>
      <c r="H24" s="56">
        <f t="shared" si="2"/>
        <v>83.64</v>
      </c>
    </row>
    <row r="25" spans="1:8" x14ac:dyDescent="0.35">
      <c r="A25" s="19" t="s">
        <v>11</v>
      </c>
      <c r="B25" s="20">
        <v>4</v>
      </c>
      <c r="C25" s="21">
        <f>'Lote 1'!B25</f>
        <v>6.9</v>
      </c>
      <c r="D25" s="50"/>
      <c r="E25" s="54">
        <f t="shared" si="0"/>
        <v>6.9</v>
      </c>
      <c r="F25" s="54">
        <f t="shared" si="1"/>
        <v>27.6</v>
      </c>
      <c r="G25" s="55">
        <f>'Lote 1'!D25*'Lote 1 2026'!$G$1</f>
        <v>5</v>
      </c>
      <c r="H25" s="56">
        <f t="shared" si="2"/>
        <v>20</v>
      </c>
    </row>
    <row r="26" spans="1:8" x14ac:dyDescent="0.35">
      <c r="A26" s="19" t="s">
        <v>12</v>
      </c>
      <c r="B26" s="20">
        <v>1</v>
      </c>
      <c r="C26" s="21">
        <f>'Lote 1'!B26</f>
        <v>7.45</v>
      </c>
      <c r="D26" s="50"/>
      <c r="E26" s="54">
        <f t="shared" si="0"/>
        <v>7.45</v>
      </c>
      <c r="F26" s="54">
        <f t="shared" si="1"/>
        <v>7.45</v>
      </c>
      <c r="G26" s="55">
        <f>'Lote 1'!D26*'Lote 1 2026'!$G$1</f>
        <v>5.77</v>
      </c>
      <c r="H26" s="56">
        <f t="shared" si="2"/>
        <v>5.77</v>
      </c>
    </row>
    <row r="27" spans="1:8" x14ac:dyDescent="0.35">
      <c r="A27" s="27"/>
      <c r="B27" s="24"/>
      <c r="D27" s="51"/>
      <c r="E27" s="54"/>
      <c r="F27" s="54"/>
      <c r="G27" s="55">
        <f>'Lote 1'!D27*'Lote 1 2026'!$G$1</f>
        <v>0</v>
      </c>
      <c r="H27" s="56">
        <f t="shared" si="2"/>
        <v>0</v>
      </c>
    </row>
    <row r="28" spans="1:8" x14ac:dyDescent="0.35">
      <c r="A28" s="28"/>
      <c r="B28" s="29"/>
      <c r="D28" s="51"/>
      <c r="E28" s="54"/>
      <c r="F28" s="54"/>
      <c r="G28" s="55">
        <f>'Lote 1'!D28*'Lote 1 2026'!$G$1</f>
        <v>0</v>
      </c>
      <c r="H28" s="56">
        <f t="shared" si="2"/>
        <v>0</v>
      </c>
    </row>
    <row r="29" spans="1:8" ht="15" thickBot="1" x14ac:dyDescent="0.4">
      <c r="A29" s="9" t="s">
        <v>15</v>
      </c>
      <c r="B29" s="24"/>
      <c r="D29" s="51"/>
      <c r="E29" s="54"/>
      <c r="F29" s="54"/>
      <c r="G29" s="55">
        <f>'Lote 1'!D29*'Lote 1 2026'!$G$1</f>
        <v>0</v>
      </c>
      <c r="H29" s="56">
        <f t="shared" si="2"/>
        <v>0</v>
      </c>
    </row>
    <row r="30" spans="1:8" ht="15" thickTop="1" x14ac:dyDescent="0.35">
      <c r="A30" s="30"/>
      <c r="B30" s="24"/>
      <c r="D30" s="51"/>
      <c r="E30" s="54"/>
      <c r="F30" s="54"/>
      <c r="G30" s="55">
        <f>'Lote 1'!D30*'Lote 1 2026'!$G$1</f>
        <v>0</v>
      </c>
      <c r="H30" s="56">
        <f t="shared" si="2"/>
        <v>0</v>
      </c>
    </row>
    <row r="31" spans="1:8" x14ac:dyDescent="0.35">
      <c r="A31" s="80" t="s">
        <v>16</v>
      </c>
      <c r="B31" s="81"/>
      <c r="D31" s="51"/>
      <c r="E31" s="54"/>
      <c r="F31" s="54"/>
      <c r="G31" s="55">
        <f>'Lote 1'!D31*'Lote 1 2026'!$G$1</f>
        <v>0</v>
      </c>
      <c r="H31" s="56">
        <f t="shared" si="2"/>
        <v>0</v>
      </c>
    </row>
    <row r="32" spans="1:8" x14ac:dyDescent="0.35">
      <c r="A32" s="19" t="s">
        <v>7</v>
      </c>
      <c r="B32" s="20">
        <v>31</v>
      </c>
      <c r="C32" s="21">
        <f>'Lote 1'!B32</f>
        <v>2</v>
      </c>
      <c r="D32" s="50"/>
      <c r="E32" s="54">
        <f t="shared" si="0"/>
        <v>2</v>
      </c>
      <c r="F32" s="54">
        <f t="shared" si="1"/>
        <v>62</v>
      </c>
      <c r="G32" s="55">
        <f>'Lote 1'!D32*'Lote 1 2026'!$G$1</f>
        <v>2.11</v>
      </c>
      <c r="H32" s="56">
        <f t="shared" si="2"/>
        <v>65.41</v>
      </c>
    </row>
    <row r="33" spans="1:8" x14ac:dyDescent="0.35">
      <c r="A33" s="19" t="s">
        <v>8</v>
      </c>
      <c r="B33" s="20">
        <v>1</v>
      </c>
      <c r="C33" s="21">
        <f>'Lote 1'!B33</f>
        <v>2.2999999999999998</v>
      </c>
      <c r="D33" s="50"/>
      <c r="E33" s="54">
        <f t="shared" si="0"/>
        <v>2.2999999999999998</v>
      </c>
      <c r="F33" s="54">
        <f t="shared" si="1"/>
        <v>2.2999999999999998</v>
      </c>
      <c r="G33" s="55">
        <f>'Lote 1'!D33*'Lote 1 2026'!$G$1</f>
        <v>2.4300000000000002</v>
      </c>
      <c r="H33" s="56">
        <f t="shared" si="2"/>
        <v>2.4300000000000002</v>
      </c>
    </row>
    <row r="34" spans="1:8" x14ac:dyDescent="0.35">
      <c r="A34" s="19" t="s">
        <v>9</v>
      </c>
      <c r="B34" s="20">
        <v>1</v>
      </c>
      <c r="C34" s="21">
        <f>'Lote 1'!B34</f>
        <v>3.1</v>
      </c>
      <c r="D34" s="50"/>
      <c r="E34" s="54">
        <f t="shared" si="0"/>
        <v>3.1</v>
      </c>
      <c r="F34" s="54">
        <f t="shared" si="1"/>
        <v>3.1</v>
      </c>
      <c r="G34" s="55">
        <f>'Lote 1'!D34*'Lote 1 2026'!$G$1</f>
        <v>3.27</v>
      </c>
      <c r="H34" s="56">
        <f t="shared" si="2"/>
        <v>3.27</v>
      </c>
    </row>
    <row r="35" spans="1:8" x14ac:dyDescent="0.35">
      <c r="A35" s="19" t="s">
        <v>10</v>
      </c>
      <c r="B35" s="20">
        <v>1</v>
      </c>
      <c r="C35" s="21">
        <f>'Lote 1'!B35</f>
        <v>7.4</v>
      </c>
      <c r="D35" s="50"/>
      <c r="E35" s="54">
        <f t="shared" si="0"/>
        <v>7.4</v>
      </c>
      <c r="F35" s="54">
        <f t="shared" si="1"/>
        <v>7.4</v>
      </c>
      <c r="G35" s="55">
        <f>'Lote 1'!D35*'Lote 1 2026'!$G$1</f>
        <v>7.81</v>
      </c>
      <c r="H35" s="56">
        <f t="shared" si="2"/>
        <v>7.81</v>
      </c>
    </row>
    <row r="36" spans="1:8" x14ac:dyDescent="0.35">
      <c r="A36" s="19" t="s">
        <v>11</v>
      </c>
      <c r="B36" s="20">
        <v>1</v>
      </c>
      <c r="C36" s="21">
        <f>'Lote 1'!B36</f>
        <v>14</v>
      </c>
      <c r="D36" s="50"/>
      <c r="E36" s="54">
        <f t="shared" si="0"/>
        <v>14</v>
      </c>
      <c r="F36" s="54">
        <f t="shared" si="1"/>
        <v>14</v>
      </c>
      <c r="G36" s="55">
        <f>'Lote 1'!D36*'Lote 1 2026'!$G$1</f>
        <v>14.77</v>
      </c>
      <c r="H36" s="56">
        <f t="shared" si="2"/>
        <v>14.77</v>
      </c>
    </row>
    <row r="37" spans="1:8" x14ac:dyDescent="0.35">
      <c r="A37" s="19" t="s">
        <v>12</v>
      </c>
      <c r="B37" s="20">
        <v>1</v>
      </c>
      <c r="C37" s="21">
        <f>'Lote 1'!B37</f>
        <v>22.1</v>
      </c>
      <c r="D37" s="50"/>
      <c r="E37" s="54">
        <f t="shared" si="0"/>
        <v>22.1</v>
      </c>
      <c r="F37" s="54">
        <f t="shared" si="1"/>
        <v>22.1</v>
      </c>
      <c r="G37" s="55">
        <f>'Lote 1'!D37*'Lote 1 2026'!$G$1</f>
        <v>23.32</v>
      </c>
      <c r="H37" s="56">
        <f t="shared" si="2"/>
        <v>23.32</v>
      </c>
    </row>
    <row r="38" spans="1:8" x14ac:dyDescent="0.35">
      <c r="A38" s="23"/>
      <c r="B38" s="23"/>
      <c r="D38" s="51"/>
      <c r="E38" s="54"/>
      <c r="F38" s="54"/>
      <c r="G38" s="55">
        <f>'Lote 1'!D38*'Lote 1 2026'!$G$1</f>
        <v>0</v>
      </c>
      <c r="H38" s="56">
        <f t="shared" si="2"/>
        <v>0</v>
      </c>
    </row>
    <row r="39" spans="1:8" x14ac:dyDescent="0.35">
      <c r="A39" s="80" t="s">
        <v>17</v>
      </c>
      <c r="B39" s="81"/>
      <c r="D39" s="51"/>
      <c r="E39" s="54"/>
      <c r="F39" s="54"/>
      <c r="G39" s="55">
        <f>'Lote 1'!D39*'Lote 1 2026'!$G$1</f>
        <v>0</v>
      </c>
      <c r="H39" s="56">
        <f t="shared" si="2"/>
        <v>0</v>
      </c>
    </row>
    <row r="40" spans="1:8" x14ac:dyDescent="0.35">
      <c r="A40" s="19" t="s">
        <v>7</v>
      </c>
      <c r="B40" s="20">
        <v>3</v>
      </c>
      <c r="C40" s="21">
        <f>'Lote 1'!B40</f>
        <v>2.1</v>
      </c>
      <c r="D40" s="50"/>
      <c r="E40" s="54">
        <f t="shared" si="0"/>
        <v>2.1</v>
      </c>
      <c r="F40" s="54">
        <f t="shared" si="1"/>
        <v>6.3</v>
      </c>
      <c r="G40" s="55">
        <f>'Lote 1'!D40*'Lote 1 2026'!$G$1</f>
        <v>2.2200000000000002</v>
      </c>
      <c r="H40" s="56">
        <f t="shared" si="2"/>
        <v>6.66</v>
      </c>
    </row>
    <row r="41" spans="1:8" x14ac:dyDescent="0.35">
      <c r="A41" s="19" t="s">
        <v>8</v>
      </c>
      <c r="B41" s="20">
        <v>1</v>
      </c>
      <c r="C41" s="21">
        <f>'Lote 1'!B41</f>
        <v>2.6</v>
      </c>
      <c r="D41" s="50"/>
      <c r="E41" s="54">
        <f t="shared" si="0"/>
        <v>2.6</v>
      </c>
      <c r="F41" s="54">
        <f t="shared" si="1"/>
        <v>2.6</v>
      </c>
      <c r="G41" s="55">
        <f>'Lote 1'!D41*'Lote 1 2026'!$G$1</f>
        <v>2.74</v>
      </c>
      <c r="H41" s="56">
        <f t="shared" si="2"/>
        <v>2.74</v>
      </c>
    </row>
    <row r="42" spans="1:8" x14ac:dyDescent="0.35">
      <c r="A42" s="19" t="s">
        <v>9</v>
      </c>
      <c r="B42" s="20">
        <v>1</v>
      </c>
      <c r="C42" s="21">
        <f>'Lote 1'!B42</f>
        <v>4.3</v>
      </c>
      <c r="D42" s="50"/>
      <c r="E42" s="54">
        <f t="shared" si="0"/>
        <v>4.3</v>
      </c>
      <c r="F42" s="54">
        <f t="shared" si="1"/>
        <v>4.3</v>
      </c>
      <c r="G42" s="55">
        <f>'Lote 1'!D42*'Lote 1 2026'!$G$1</f>
        <v>4.54</v>
      </c>
      <c r="H42" s="56">
        <f t="shared" si="2"/>
        <v>4.54</v>
      </c>
    </row>
    <row r="43" spans="1:8" x14ac:dyDescent="0.35">
      <c r="A43" s="19" t="s">
        <v>10</v>
      </c>
      <c r="B43" s="20">
        <v>1</v>
      </c>
      <c r="C43" s="21">
        <f>'Lote 1'!B43</f>
        <v>11.08</v>
      </c>
      <c r="D43" s="50"/>
      <c r="E43" s="54">
        <f t="shared" si="0"/>
        <v>11.08</v>
      </c>
      <c r="F43" s="54">
        <f t="shared" si="1"/>
        <v>11.08</v>
      </c>
      <c r="G43" s="55">
        <f>'Lote 1'!D43*'Lote 1 2026'!$G$1</f>
        <v>11.69</v>
      </c>
      <c r="H43" s="56">
        <f t="shared" si="2"/>
        <v>11.69</v>
      </c>
    </row>
    <row r="44" spans="1:8" x14ac:dyDescent="0.35">
      <c r="A44" s="19" t="s">
        <v>11</v>
      </c>
      <c r="B44" s="20">
        <v>1</v>
      </c>
      <c r="C44" s="21">
        <f>'Lote 1'!B44</f>
        <v>22.3</v>
      </c>
      <c r="D44" s="50"/>
      <c r="E44" s="54">
        <f t="shared" si="0"/>
        <v>22.3</v>
      </c>
      <c r="F44" s="54">
        <f t="shared" si="1"/>
        <v>22.3</v>
      </c>
      <c r="G44" s="55">
        <f>'Lote 1'!D44*'Lote 1 2026'!$G$1</f>
        <v>23.53</v>
      </c>
      <c r="H44" s="56">
        <f t="shared" si="2"/>
        <v>23.53</v>
      </c>
    </row>
    <row r="45" spans="1:8" x14ac:dyDescent="0.35">
      <c r="A45" s="19" t="s">
        <v>12</v>
      </c>
      <c r="B45" s="20">
        <v>1</v>
      </c>
      <c r="C45" s="21">
        <f>'Lote 1'!B45</f>
        <v>38.4</v>
      </c>
      <c r="D45" s="50"/>
      <c r="E45" s="54">
        <f t="shared" si="0"/>
        <v>38.4</v>
      </c>
      <c r="F45" s="54">
        <f t="shared" si="1"/>
        <v>38.4</v>
      </c>
      <c r="G45" s="55">
        <f>'Lote 1'!D45*'Lote 1 2026'!$G$1</f>
        <v>40.51</v>
      </c>
      <c r="H45" s="56">
        <f t="shared" si="2"/>
        <v>40.51</v>
      </c>
    </row>
    <row r="46" spans="1:8" x14ac:dyDescent="0.35">
      <c r="A46" s="27"/>
      <c r="B46" s="31"/>
      <c r="C46" s="32"/>
      <c r="D46" s="51"/>
      <c r="E46" s="54"/>
      <c r="F46" s="54"/>
      <c r="G46" s="55">
        <f>'Lote 1'!D46*'Lote 1 2026'!$G$1</f>
        <v>0</v>
      </c>
      <c r="H46" s="56">
        <f t="shared" si="2"/>
        <v>0</v>
      </c>
    </row>
    <row r="47" spans="1:8" x14ac:dyDescent="0.35">
      <c r="A47" s="80" t="s">
        <v>18</v>
      </c>
      <c r="B47" s="81"/>
      <c r="C47" s="32"/>
      <c r="D47" s="51"/>
      <c r="E47" s="54"/>
      <c r="F47" s="54"/>
      <c r="G47" s="55">
        <f>'Lote 1'!D47*'Lote 1 2026'!$G$1</f>
        <v>0</v>
      </c>
      <c r="H47" s="56">
        <f t="shared" si="2"/>
        <v>0</v>
      </c>
    </row>
    <row r="48" spans="1:8" x14ac:dyDescent="0.35">
      <c r="A48" s="19" t="s">
        <v>7</v>
      </c>
      <c r="B48" s="20">
        <v>3</v>
      </c>
      <c r="C48" s="21">
        <f>'Lote 1'!B48</f>
        <v>2.67</v>
      </c>
      <c r="D48" s="50"/>
      <c r="E48" s="54">
        <f t="shared" si="0"/>
        <v>2.67</v>
      </c>
      <c r="F48" s="54">
        <f t="shared" si="1"/>
        <v>8.01</v>
      </c>
      <c r="G48" s="55">
        <f>'Lote 1'!D48*'Lote 1 2026'!$G$1</f>
        <v>2.82</v>
      </c>
      <c r="H48" s="56">
        <f t="shared" si="2"/>
        <v>8.4600000000000009</v>
      </c>
    </row>
    <row r="49" spans="1:8" x14ac:dyDescent="0.35">
      <c r="A49" s="19" t="s">
        <v>8</v>
      </c>
      <c r="B49" s="20">
        <v>1</v>
      </c>
      <c r="C49" s="21">
        <f>'Lote 1'!B49</f>
        <v>3</v>
      </c>
      <c r="D49" s="50"/>
      <c r="E49" s="54">
        <f t="shared" si="0"/>
        <v>3</v>
      </c>
      <c r="F49" s="54">
        <f t="shared" si="1"/>
        <v>3</v>
      </c>
      <c r="G49" s="55">
        <f>'Lote 1'!D49*'Lote 1 2026'!$G$1</f>
        <v>3.17</v>
      </c>
      <c r="H49" s="56">
        <f t="shared" si="2"/>
        <v>3.17</v>
      </c>
    </row>
    <row r="50" spans="1:8" x14ac:dyDescent="0.35">
      <c r="A50" s="19" t="s">
        <v>9</v>
      </c>
      <c r="B50" s="20">
        <v>1</v>
      </c>
      <c r="C50" s="21">
        <f>'Lote 1'!B50</f>
        <v>5</v>
      </c>
      <c r="D50" s="50"/>
      <c r="E50" s="54">
        <f t="shared" si="0"/>
        <v>5</v>
      </c>
      <c r="F50" s="54">
        <f t="shared" si="1"/>
        <v>5</v>
      </c>
      <c r="G50" s="55">
        <f>'Lote 1'!D50*'Lote 1 2026'!$G$1</f>
        <v>5.28</v>
      </c>
      <c r="H50" s="56">
        <f t="shared" si="2"/>
        <v>5.28</v>
      </c>
    </row>
    <row r="51" spans="1:8" x14ac:dyDescent="0.35">
      <c r="A51" s="19" t="s">
        <v>10</v>
      </c>
      <c r="B51" s="20">
        <v>1</v>
      </c>
      <c r="C51" s="21">
        <f>'Lote 1'!B51</f>
        <v>11.08</v>
      </c>
      <c r="D51" s="50"/>
      <c r="E51" s="54">
        <f t="shared" si="0"/>
        <v>11.08</v>
      </c>
      <c r="F51" s="54">
        <f t="shared" si="1"/>
        <v>11.08</v>
      </c>
      <c r="G51" s="55">
        <f>'Lote 1'!D51*'Lote 1 2026'!$G$1</f>
        <v>11.69</v>
      </c>
      <c r="H51" s="56">
        <f t="shared" si="2"/>
        <v>11.69</v>
      </c>
    </row>
    <row r="52" spans="1:8" x14ac:dyDescent="0.35">
      <c r="A52" s="19" t="s">
        <v>11</v>
      </c>
      <c r="B52" s="20">
        <v>1</v>
      </c>
      <c r="C52" s="21">
        <f>'Lote 1'!B52</f>
        <v>22.3</v>
      </c>
      <c r="D52" s="50"/>
      <c r="E52" s="54">
        <f t="shared" si="0"/>
        <v>22.3</v>
      </c>
      <c r="F52" s="54">
        <f t="shared" si="1"/>
        <v>22.3</v>
      </c>
      <c r="G52" s="55">
        <f>'Lote 1'!D52*'Lote 1 2026'!$G$1</f>
        <v>23.53</v>
      </c>
      <c r="H52" s="56">
        <f t="shared" si="2"/>
        <v>23.53</v>
      </c>
    </row>
    <row r="53" spans="1:8" x14ac:dyDescent="0.35">
      <c r="A53" s="19" t="s">
        <v>12</v>
      </c>
      <c r="B53" s="20">
        <v>1</v>
      </c>
      <c r="C53" s="21">
        <f>'Lote 1'!B53</f>
        <v>38.4</v>
      </c>
      <c r="D53" s="50"/>
      <c r="E53" s="54">
        <f t="shared" si="0"/>
        <v>38.4</v>
      </c>
      <c r="F53" s="54">
        <f t="shared" si="1"/>
        <v>38.4</v>
      </c>
      <c r="G53" s="55">
        <f>'Lote 1'!D53*'Lote 1 2026'!$G$1</f>
        <v>40.51</v>
      </c>
      <c r="H53" s="56">
        <f t="shared" si="2"/>
        <v>40.51</v>
      </c>
    </row>
    <row r="54" spans="1:8" x14ac:dyDescent="0.35">
      <c r="A54" s="28"/>
      <c r="B54" s="33"/>
      <c r="D54" s="51"/>
      <c r="E54" s="54"/>
      <c r="F54" s="54"/>
      <c r="G54" s="55">
        <f>'Lote 1'!D54*'Lote 1 2026'!$G$1</f>
        <v>0</v>
      </c>
      <c r="H54" s="56">
        <f t="shared" si="2"/>
        <v>0</v>
      </c>
    </row>
    <row r="55" spans="1:8" ht="15" thickBot="1" x14ac:dyDescent="0.4">
      <c r="A55" s="9" t="s">
        <v>19</v>
      </c>
      <c r="B55" s="33"/>
      <c r="D55" s="51"/>
      <c r="E55" s="54"/>
      <c r="F55" s="54"/>
      <c r="G55" s="55">
        <f>'Lote 1'!D55*'Lote 1 2026'!$G$1</f>
        <v>0</v>
      </c>
      <c r="H55" s="56">
        <f t="shared" si="2"/>
        <v>0</v>
      </c>
    </row>
    <row r="56" spans="1:8" ht="15.5" thickTop="1" thickBot="1" x14ac:dyDescent="0.4">
      <c r="A56" s="34" t="s">
        <v>20</v>
      </c>
      <c r="B56" s="33"/>
      <c r="D56" s="51"/>
      <c r="E56" s="54"/>
      <c r="F56" s="54"/>
      <c r="G56" s="55">
        <f>'Lote 1'!D56*'Lote 1 2026'!$G$1</f>
        <v>0</v>
      </c>
      <c r="H56" s="56">
        <f t="shared" si="2"/>
        <v>0</v>
      </c>
    </row>
    <row r="57" spans="1:8" ht="15" thickTop="1" x14ac:dyDescent="0.35">
      <c r="A57" s="27"/>
      <c r="B57" s="24"/>
      <c r="D57" s="51"/>
      <c r="E57" s="54"/>
      <c r="F57" s="54"/>
      <c r="G57" s="55">
        <f>'Lote 1'!D57*'Lote 1 2026'!$G$1</f>
        <v>0</v>
      </c>
      <c r="H57" s="56">
        <f t="shared" si="2"/>
        <v>0</v>
      </c>
    </row>
    <row r="58" spans="1:8" x14ac:dyDescent="0.35">
      <c r="A58" s="35" t="s">
        <v>21</v>
      </c>
      <c r="B58" s="26"/>
      <c r="D58" s="51"/>
      <c r="E58" s="54"/>
      <c r="F58" s="54"/>
      <c r="G58" s="55">
        <f>'Lote 1'!D58*'Lote 1 2026'!$G$1</f>
        <v>0</v>
      </c>
      <c r="H58" s="56">
        <f t="shared" si="2"/>
        <v>0</v>
      </c>
    </row>
    <row r="59" spans="1:8" x14ac:dyDescent="0.35">
      <c r="A59" s="19" t="s">
        <v>7</v>
      </c>
      <c r="B59" s="20">
        <v>3</v>
      </c>
      <c r="C59" s="21">
        <f>'Lote 1'!B62</f>
        <v>6.7</v>
      </c>
      <c r="D59" s="50"/>
      <c r="E59" s="54">
        <f t="shared" si="0"/>
        <v>6.7</v>
      </c>
      <c r="F59" s="54">
        <f t="shared" si="1"/>
        <v>20.100000000000001</v>
      </c>
      <c r="G59" s="55">
        <f>'Lote 1'!D62*'Lote 1 2026'!$G$1</f>
        <v>7.07</v>
      </c>
      <c r="H59" s="56">
        <f t="shared" si="2"/>
        <v>21.21</v>
      </c>
    </row>
    <row r="60" spans="1:8" x14ac:dyDescent="0.35">
      <c r="A60" s="19" t="s">
        <v>8</v>
      </c>
      <c r="B60" s="20">
        <v>1</v>
      </c>
      <c r="C60" s="21">
        <f>'Lote 1'!B63</f>
        <v>6.89</v>
      </c>
      <c r="D60" s="50"/>
      <c r="E60" s="54">
        <f t="shared" si="0"/>
        <v>6.89</v>
      </c>
      <c r="F60" s="54">
        <f t="shared" si="1"/>
        <v>6.89</v>
      </c>
      <c r="G60" s="55">
        <f>'Lote 1'!D63*'Lote 1 2026'!$G$1</f>
        <v>7.27</v>
      </c>
      <c r="H60" s="56">
        <f t="shared" si="2"/>
        <v>7.27</v>
      </c>
    </row>
    <row r="61" spans="1:8" x14ac:dyDescent="0.35">
      <c r="A61" s="19" t="s">
        <v>9</v>
      </c>
      <c r="B61" s="20">
        <v>1</v>
      </c>
      <c r="C61" s="21">
        <f>'Lote 1'!B64</f>
        <v>7.49</v>
      </c>
      <c r="D61" s="50"/>
      <c r="E61" s="54">
        <f t="shared" si="0"/>
        <v>7.49</v>
      </c>
      <c r="F61" s="54">
        <f t="shared" si="1"/>
        <v>7.49</v>
      </c>
      <c r="G61" s="55">
        <f>'Lote 1'!D64*'Lote 1 2026'!$G$1</f>
        <v>7.9</v>
      </c>
      <c r="H61" s="56">
        <f t="shared" si="2"/>
        <v>7.9</v>
      </c>
    </row>
    <row r="62" spans="1:8" x14ac:dyDescent="0.35">
      <c r="A62" s="19" t="s">
        <v>10</v>
      </c>
      <c r="B62" s="20">
        <v>1</v>
      </c>
      <c r="C62" s="21">
        <f>'Lote 1'!B65</f>
        <v>9.44</v>
      </c>
      <c r="D62" s="50"/>
      <c r="E62" s="54">
        <f t="shared" si="0"/>
        <v>9.44</v>
      </c>
      <c r="F62" s="54">
        <f t="shared" si="1"/>
        <v>9.44</v>
      </c>
      <c r="G62" s="55">
        <f>'Lote 1'!D65*'Lote 1 2026'!$G$1</f>
        <v>9.9600000000000009</v>
      </c>
      <c r="H62" s="56">
        <f t="shared" si="2"/>
        <v>9.9600000000000009</v>
      </c>
    </row>
    <row r="63" spans="1:8" x14ac:dyDescent="0.35">
      <c r="A63" s="37"/>
      <c r="B63" s="38"/>
      <c r="D63" s="51"/>
      <c r="E63" s="54"/>
      <c r="F63" s="54"/>
      <c r="G63" s="55">
        <f>'Lote 1'!D66*'Lote 1 2026'!$G$1</f>
        <v>0</v>
      </c>
      <c r="H63" s="56">
        <f t="shared" si="2"/>
        <v>0</v>
      </c>
    </row>
    <row r="64" spans="1:8" ht="15" thickBot="1" x14ac:dyDescent="0.4">
      <c r="A64" s="9" t="s">
        <v>22</v>
      </c>
      <c r="B64" s="39"/>
      <c r="D64" s="51"/>
      <c r="E64" s="54"/>
      <c r="F64" s="54"/>
      <c r="G64" s="55">
        <f>'Lote 1'!D67*'Lote 1 2026'!$G$1</f>
        <v>0</v>
      </c>
      <c r="H64" s="56">
        <f t="shared" si="2"/>
        <v>0</v>
      </c>
    </row>
    <row r="65" spans="1:8" ht="15.5" thickTop="1" thickBot="1" x14ac:dyDescent="0.4">
      <c r="A65" s="34" t="s">
        <v>23</v>
      </c>
      <c r="B65" s="28"/>
      <c r="D65" s="51"/>
      <c r="E65" s="54"/>
      <c r="F65" s="54"/>
      <c r="G65" s="55">
        <f>'Lote 1'!D68*'Lote 1 2026'!$G$1</f>
        <v>0</v>
      </c>
      <c r="H65" s="56">
        <f t="shared" si="2"/>
        <v>0</v>
      </c>
    </row>
    <row r="66" spans="1:8" ht="15" thickTop="1" x14ac:dyDescent="0.35">
      <c r="B66" s="38"/>
      <c r="D66" s="51"/>
      <c r="E66" s="54"/>
      <c r="F66" s="54"/>
      <c r="G66" s="55">
        <f>'Lote 1'!D69*'Lote 1 2026'!$G$1</f>
        <v>0</v>
      </c>
      <c r="H66" s="56">
        <f t="shared" si="2"/>
        <v>0</v>
      </c>
    </row>
    <row r="67" spans="1:8" x14ac:dyDescent="0.35">
      <c r="A67" s="18" t="s">
        <v>6</v>
      </c>
      <c r="B67" s="17"/>
      <c r="D67" s="51"/>
      <c r="E67" s="54"/>
      <c r="F67" s="54"/>
      <c r="G67" s="55">
        <f>'Lote 1'!D70*'Lote 1 2026'!$G$1</f>
        <v>0</v>
      </c>
      <c r="H67" s="56">
        <f t="shared" si="2"/>
        <v>0</v>
      </c>
    </row>
    <row r="68" spans="1:8" x14ac:dyDescent="0.35">
      <c r="A68" s="19" t="s">
        <v>7</v>
      </c>
      <c r="B68" s="20">
        <v>23100</v>
      </c>
      <c r="C68" s="21">
        <f>'Lote 1'!B71</f>
        <v>5.74</v>
      </c>
      <c r="D68" s="50"/>
      <c r="E68" s="54">
        <f t="shared" si="0"/>
        <v>5.74</v>
      </c>
      <c r="F68" s="54">
        <f t="shared" si="1"/>
        <v>132594</v>
      </c>
      <c r="G68" s="55">
        <f>'Lote 1'!D71*'Lote 1 2026'!$G$1</f>
        <v>2.2200000000000002</v>
      </c>
      <c r="H68" s="56">
        <f t="shared" si="2"/>
        <v>51282</v>
      </c>
    </row>
    <row r="69" spans="1:8" x14ac:dyDescent="0.35">
      <c r="A69" s="19" t="s">
        <v>8</v>
      </c>
      <c r="B69" s="20">
        <v>6</v>
      </c>
      <c r="C69" s="21">
        <f>'Lote 1'!B72</f>
        <v>5.93</v>
      </c>
      <c r="D69" s="50"/>
      <c r="E69" s="54">
        <f t="shared" si="0"/>
        <v>5.93</v>
      </c>
      <c r="F69" s="54">
        <f t="shared" si="1"/>
        <v>35.58</v>
      </c>
      <c r="G69" s="55">
        <f>'Lote 1'!D72*'Lote 1 2026'!$G$1</f>
        <v>2.35</v>
      </c>
      <c r="H69" s="56">
        <f t="shared" si="2"/>
        <v>14.1</v>
      </c>
    </row>
    <row r="70" spans="1:8" x14ac:dyDescent="0.35">
      <c r="A70" s="19" t="s">
        <v>9</v>
      </c>
      <c r="B70" s="20">
        <v>1</v>
      </c>
      <c r="C70" s="21">
        <f>'Lote 1'!B73</f>
        <v>6.53</v>
      </c>
      <c r="D70" s="50"/>
      <c r="E70" s="54">
        <f t="shared" ref="E70:E129" si="3">C70*(1-D70)</f>
        <v>6.53</v>
      </c>
      <c r="F70" s="54">
        <f t="shared" ref="F70:F129" si="4">E70*B70</f>
        <v>6.53</v>
      </c>
      <c r="G70" s="55">
        <f>'Lote 1'!D73*'Lote 1 2026'!$G$1</f>
        <v>2.65</v>
      </c>
      <c r="H70" s="56">
        <f t="shared" ref="H70:H129" si="5">B70*G70</f>
        <v>2.65</v>
      </c>
    </row>
    <row r="71" spans="1:8" x14ac:dyDescent="0.35">
      <c r="A71" s="19" t="s">
        <v>10</v>
      </c>
      <c r="B71" s="20">
        <v>8</v>
      </c>
      <c r="C71" s="21">
        <f>'Lote 1'!B74</f>
        <v>8.48</v>
      </c>
      <c r="D71" s="50"/>
      <c r="E71" s="54">
        <f t="shared" si="3"/>
        <v>8.48</v>
      </c>
      <c r="F71" s="54">
        <f t="shared" si="4"/>
        <v>67.84</v>
      </c>
      <c r="G71" s="55">
        <f>'Lote 1'!D74*'Lote 1 2026'!$G$1</f>
        <v>3.64</v>
      </c>
      <c r="H71" s="56">
        <f t="shared" si="5"/>
        <v>29.12</v>
      </c>
    </row>
    <row r="72" spans="1:8" x14ac:dyDescent="0.35">
      <c r="A72" s="19" t="s">
        <v>11</v>
      </c>
      <c r="B72" s="20">
        <v>16</v>
      </c>
      <c r="C72" s="21">
        <f>'Lote 1'!B75</f>
        <v>11.68</v>
      </c>
      <c r="D72" s="50"/>
      <c r="E72" s="54">
        <f t="shared" si="3"/>
        <v>11.68</v>
      </c>
      <c r="F72" s="54">
        <f t="shared" si="4"/>
        <v>186.88</v>
      </c>
      <c r="G72" s="55">
        <f>'Lote 1'!D75*'Lote 1 2026'!$G$1</f>
        <v>5.46</v>
      </c>
      <c r="H72" s="56">
        <f t="shared" si="5"/>
        <v>87.36</v>
      </c>
    </row>
    <row r="73" spans="1:8" x14ac:dyDescent="0.35">
      <c r="A73" s="19" t="s">
        <v>12</v>
      </c>
      <c r="B73" s="20">
        <v>12</v>
      </c>
      <c r="C73" s="21">
        <f>'Lote 1'!B76</f>
        <v>12.28</v>
      </c>
      <c r="D73" s="50"/>
      <c r="E73" s="54">
        <f t="shared" si="3"/>
        <v>12.28</v>
      </c>
      <c r="F73" s="54">
        <f t="shared" si="4"/>
        <v>147.36000000000001</v>
      </c>
      <c r="G73" s="55">
        <f>'Lote 1'!D76*'Lote 1 2026'!$G$1</f>
        <v>5.95</v>
      </c>
      <c r="H73" s="56">
        <f t="shared" si="5"/>
        <v>71.400000000000006</v>
      </c>
    </row>
    <row r="74" spans="1:8" x14ac:dyDescent="0.35">
      <c r="A74" s="23"/>
      <c r="B74" s="24"/>
      <c r="C74" s="32"/>
      <c r="D74" s="51"/>
      <c r="E74" s="54"/>
      <c r="F74" s="54"/>
      <c r="G74" s="55">
        <f>'Lote 1'!D77*'Lote 1 2026'!$G$1</f>
        <v>0</v>
      </c>
      <c r="H74" s="56">
        <f t="shared" si="5"/>
        <v>0</v>
      </c>
    </row>
    <row r="75" spans="1:8" x14ac:dyDescent="0.35">
      <c r="A75" s="25" t="s">
        <v>13</v>
      </c>
      <c r="B75" s="26"/>
      <c r="C75" s="32"/>
      <c r="D75" s="51"/>
      <c r="E75" s="54"/>
      <c r="F75" s="54"/>
      <c r="G75" s="55">
        <f>'Lote 1'!D78*'Lote 1 2026'!$G$1</f>
        <v>0</v>
      </c>
      <c r="H75" s="56">
        <f t="shared" si="5"/>
        <v>0</v>
      </c>
    </row>
    <row r="76" spans="1:8" x14ac:dyDescent="0.35">
      <c r="A76" s="19" t="s">
        <v>7</v>
      </c>
      <c r="B76" s="20">
        <v>11939</v>
      </c>
      <c r="C76" s="21">
        <f>'Lote 1'!B79</f>
        <v>5.74</v>
      </c>
      <c r="D76" s="50"/>
      <c r="E76" s="54">
        <f t="shared" si="3"/>
        <v>5.74</v>
      </c>
      <c r="F76" s="54">
        <f t="shared" si="4"/>
        <v>68529.86</v>
      </c>
      <c r="G76" s="55">
        <f>'Lote 1'!D79*'Lote 1 2026'!$G$1</f>
        <v>2.2200000000000002</v>
      </c>
      <c r="H76" s="56">
        <f t="shared" si="5"/>
        <v>26504.58</v>
      </c>
    </row>
    <row r="77" spans="1:8" x14ac:dyDescent="0.35">
      <c r="A77" s="19" t="s">
        <v>8</v>
      </c>
      <c r="B77" s="20">
        <v>7</v>
      </c>
      <c r="C77" s="21">
        <f>'Lote 1'!B80</f>
        <v>5.93</v>
      </c>
      <c r="D77" s="50"/>
      <c r="E77" s="54">
        <f t="shared" si="3"/>
        <v>5.93</v>
      </c>
      <c r="F77" s="54">
        <f t="shared" si="4"/>
        <v>41.51</v>
      </c>
      <c r="G77" s="55">
        <f>'Lote 1'!D80*'Lote 1 2026'!$G$1</f>
        <v>2.35</v>
      </c>
      <c r="H77" s="56">
        <f t="shared" si="5"/>
        <v>16.45</v>
      </c>
    </row>
    <row r="78" spans="1:8" x14ac:dyDescent="0.35">
      <c r="A78" s="19" t="s">
        <v>9</v>
      </c>
      <c r="B78" s="20">
        <v>1</v>
      </c>
      <c r="C78" s="21">
        <f>'Lote 1'!B81</f>
        <v>6.53</v>
      </c>
      <c r="D78" s="50"/>
      <c r="E78" s="54">
        <f t="shared" si="3"/>
        <v>6.53</v>
      </c>
      <c r="F78" s="54">
        <f t="shared" si="4"/>
        <v>6.53</v>
      </c>
      <c r="G78" s="55">
        <f>'Lote 1'!D81*'Lote 1 2026'!$G$1</f>
        <v>2.65</v>
      </c>
      <c r="H78" s="56">
        <f t="shared" si="5"/>
        <v>2.65</v>
      </c>
    </row>
    <row r="79" spans="1:8" x14ac:dyDescent="0.35">
      <c r="A79" s="19" t="s">
        <v>10</v>
      </c>
      <c r="B79" s="20">
        <v>12</v>
      </c>
      <c r="C79" s="21">
        <f>'Lote 1'!B82</f>
        <v>8.48</v>
      </c>
      <c r="D79" s="50"/>
      <c r="E79" s="54">
        <f t="shared" si="3"/>
        <v>8.48</v>
      </c>
      <c r="F79" s="54">
        <f t="shared" si="4"/>
        <v>101.76</v>
      </c>
      <c r="G79" s="55">
        <f>'Lote 1'!D82*'Lote 1 2026'!$G$1</f>
        <v>3.64</v>
      </c>
      <c r="H79" s="56">
        <f t="shared" si="5"/>
        <v>43.68</v>
      </c>
    </row>
    <row r="80" spans="1:8" x14ac:dyDescent="0.35">
      <c r="A80" s="19" t="s">
        <v>11</v>
      </c>
      <c r="B80" s="20">
        <v>6</v>
      </c>
      <c r="C80" s="21">
        <f>'Lote 1'!B83</f>
        <v>11.68</v>
      </c>
      <c r="D80" s="50"/>
      <c r="E80" s="54">
        <f t="shared" si="3"/>
        <v>11.68</v>
      </c>
      <c r="F80" s="54">
        <f t="shared" si="4"/>
        <v>70.08</v>
      </c>
      <c r="G80" s="55">
        <f>'Lote 1'!D83*'Lote 1 2026'!$G$1</f>
        <v>5.46</v>
      </c>
      <c r="H80" s="56">
        <f t="shared" si="5"/>
        <v>32.76</v>
      </c>
    </row>
    <row r="81" spans="1:8" x14ac:dyDescent="0.35">
      <c r="A81" s="19" t="s">
        <v>12</v>
      </c>
      <c r="B81" s="20">
        <v>6</v>
      </c>
      <c r="C81" s="21">
        <f>'Lote 1'!B84</f>
        <v>12.28</v>
      </c>
      <c r="D81" s="50"/>
      <c r="E81" s="54">
        <f t="shared" si="3"/>
        <v>12.28</v>
      </c>
      <c r="F81" s="54">
        <f t="shared" si="4"/>
        <v>73.680000000000007</v>
      </c>
      <c r="G81" s="55">
        <f>'Lote 1'!D84*'Lote 1 2026'!$G$1</f>
        <v>5.95</v>
      </c>
      <c r="H81" s="56">
        <f t="shared" si="5"/>
        <v>35.700000000000003</v>
      </c>
    </row>
    <row r="82" spans="1:8" x14ac:dyDescent="0.35">
      <c r="A82" s="23"/>
      <c r="B82" s="24"/>
      <c r="C82" s="32"/>
      <c r="D82" s="51"/>
      <c r="E82" s="54"/>
      <c r="F82" s="54"/>
      <c r="G82" s="55">
        <f>'Lote 1'!D85*'Lote 1 2026'!$G$1</f>
        <v>0</v>
      </c>
      <c r="H82" s="56">
        <f t="shared" si="5"/>
        <v>0</v>
      </c>
    </row>
    <row r="83" spans="1:8" x14ac:dyDescent="0.35">
      <c r="A83" s="25" t="s">
        <v>14</v>
      </c>
      <c r="B83" s="26"/>
      <c r="C83" s="32"/>
      <c r="D83" s="51"/>
      <c r="E83" s="54"/>
      <c r="F83" s="54"/>
      <c r="G83" s="55">
        <f>'Lote 1'!D86*'Lote 1 2026'!$G$1</f>
        <v>0</v>
      </c>
      <c r="H83" s="56">
        <f t="shared" si="5"/>
        <v>0</v>
      </c>
    </row>
    <row r="84" spans="1:8" x14ac:dyDescent="0.35">
      <c r="A84" s="19" t="s">
        <v>7</v>
      </c>
      <c r="B84" s="20">
        <v>32400</v>
      </c>
      <c r="C84" s="21">
        <f>'Lote 1'!B87</f>
        <v>5.74</v>
      </c>
      <c r="D84" s="50"/>
      <c r="E84" s="54">
        <f t="shared" si="3"/>
        <v>5.74</v>
      </c>
      <c r="F84" s="54">
        <f t="shared" si="4"/>
        <v>185976</v>
      </c>
      <c r="G84" s="55">
        <f>'Lote 1'!D87*'Lote 1 2026'!$G$1</f>
        <v>2.2200000000000002</v>
      </c>
      <c r="H84" s="56">
        <f t="shared" si="5"/>
        <v>71928</v>
      </c>
    </row>
    <row r="85" spans="1:8" x14ac:dyDescent="0.35">
      <c r="A85" s="19" t="s">
        <v>8</v>
      </c>
      <c r="B85" s="20">
        <v>17</v>
      </c>
      <c r="C85" s="21">
        <f>'Lote 1'!B88</f>
        <v>5.93</v>
      </c>
      <c r="D85" s="50"/>
      <c r="E85" s="54">
        <f t="shared" si="3"/>
        <v>5.93</v>
      </c>
      <c r="F85" s="54">
        <f t="shared" si="4"/>
        <v>100.81</v>
      </c>
      <c r="G85" s="55">
        <f>'Lote 1'!D88*'Lote 1 2026'!$G$1</f>
        <v>2.35</v>
      </c>
      <c r="H85" s="56">
        <f t="shared" si="5"/>
        <v>39.950000000000003</v>
      </c>
    </row>
    <row r="86" spans="1:8" x14ac:dyDescent="0.35">
      <c r="A86" s="19" t="s">
        <v>9</v>
      </c>
      <c r="B86" s="20">
        <v>1</v>
      </c>
      <c r="C86" s="21">
        <f>'Lote 1'!B89</f>
        <v>6.53</v>
      </c>
      <c r="D86" s="50"/>
      <c r="E86" s="54">
        <f t="shared" si="3"/>
        <v>6.53</v>
      </c>
      <c r="F86" s="54">
        <f t="shared" si="4"/>
        <v>6.53</v>
      </c>
      <c r="G86" s="55">
        <f>'Lote 1'!D89*'Lote 1 2026'!$G$1</f>
        <v>2.65</v>
      </c>
      <c r="H86" s="56">
        <f t="shared" si="5"/>
        <v>2.65</v>
      </c>
    </row>
    <row r="87" spans="1:8" x14ac:dyDescent="0.35">
      <c r="A87" s="19" t="s">
        <v>10</v>
      </c>
      <c r="B87" s="20">
        <v>31</v>
      </c>
      <c r="C87" s="21">
        <f>'Lote 1'!B90</f>
        <v>8.48</v>
      </c>
      <c r="D87" s="50"/>
      <c r="E87" s="54">
        <f t="shared" si="3"/>
        <v>8.48</v>
      </c>
      <c r="F87" s="54">
        <f t="shared" si="4"/>
        <v>262.88</v>
      </c>
      <c r="G87" s="55">
        <f>'Lote 1'!D90*'Lote 1 2026'!$G$1</f>
        <v>3.64</v>
      </c>
      <c r="H87" s="56">
        <f t="shared" si="5"/>
        <v>112.84</v>
      </c>
    </row>
    <row r="88" spans="1:8" x14ac:dyDescent="0.35">
      <c r="A88" s="19" t="s">
        <v>11</v>
      </c>
      <c r="B88" s="20">
        <v>21</v>
      </c>
      <c r="C88" s="21">
        <f>'Lote 1'!B91</f>
        <v>11.68</v>
      </c>
      <c r="D88" s="50"/>
      <c r="E88" s="54">
        <f t="shared" si="3"/>
        <v>11.68</v>
      </c>
      <c r="F88" s="54">
        <f t="shared" si="4"/>
        <v>245.28</v>
      </c>
      <c r="G88" s="55">
        <f>'Lote 1'!D91*'Lote 1 2026'!$G$1</f>
        <v>5.46</v>
      </c>
      <c r="H88" s="56">
        <f t="shared" si="5"/>
        <v>114.66</v>
      </c>
    </row>
    <row r="89" spans="1:8" x14ac:dyDescent="0.35">
      <c r="A89" s="19" t="s">
        <v>12</v>
      </c>
      <c r="B89" s="20">
        <v>29</v>
      </c>
      <c r="C89" s="21">
        <f>'Lote 1'!B92</f>
        <v>12.28</v>
      </c>
      <c r="D89" s="50"/>
      <c r="E89" s="54">
        <f t="shared" si="3"/>
        <v>12.28</v>
      </c>
      <c r="F89" s="54">
        <f t="shared" si="4"/>
        <v>356.12</v>
      </c>
      <c r="G89" s="55">
        <f>'Lote 1'!D92*'Lote 1 2026'!$G$1</f>
        <v>5.95</v>
      </c>
      <c r="H89" s="56">
        <f t="shared" si="5"/>
        <v>172.55</v>
      </c>
    </row>
    <row r="90" spans="1:8" ht="15" thickBot="1" x14ac:dyDescent="0.4">
      <c r="B90" s="38"/>
      <c r="C90" s="32"/>
      <c r="D90" s="51"/>
      <c r="E90" s="54"/>
      <c r="F90" s="54"/>
      <c r="G90" s="55">
        <f>'Lote 1'!D93*'Lote 1 2026'!$G$1</f>
        <v>0</v>
      </c>
      <c r="H90" s="56">
        <f t="shared" si="5"/>
        <v>0</v>
      </c>
    </row>
    <row r="91" spans="1:8" ht="15.5" thickTop="1" thickBot="1" x14ac:dyDescent="0.4">
      <c r="A91" s="34"/>
      <c r="B91" s="39"/>
      <c r="C91" s="32"/>
      <c r="D91" s="51"/>
      <c r="E91" s="54"/>
      <c r="F91" s="54"/>
      <c r="G91" s="55">
        <f>'Lote 1'!D94*'Lote 1 2026'!$G$1</f>
        <v>0</v>
      </c>
      <c r="H91" s="56">
        <f t="shared" si="5"/>
        <v>0</v>
      </c>
    </row>
    <row r="92" spans="1:8" ht="15.5" thickTop="1" thickBot="1" x14ac:dyDescent="0.4">
      <c r="A92" s="34" t="s">
        <v>24</v>
      </c>
      <c r="B92" s="39"/>
      <c r="C92" s="32"/>
      <c r="D92" s="51"/>
      <c r="E92" s="54"/>
      <c r="F92" s="54"/>
      <c r="G92" s="55">
        <f>'Lote 1'!D95*'Lote 1 2026'!$G$1</f>
        <v>0</v>
      </c>
      <c r="H92" s="56">
        <f t="shared" si="5"/>
        <v>0</v>
      </c>
    </row>
    <row r="93" spans="1:8" ht="15" thickTop="1" x14ac:dyDescent="0.35">
      <c r="A93" s="82" t="s">
        <v>16</v>
      </c>
      <c r="B93" s="83"/>
      <c r="C93" s="32"/>
      <c r="D93" s="51"/>
      <c r="E93" s="54"/>
      <c r="F93" s="54"/>
      <c r="G93" s="55">
        <f>'Lote 1'!D96*'Lote 1 2026'!$G$1</f>
        <v>0</v>
      </c>
      <c r="H93" s="56">
        <f t="shared" si="5"/>
        <v>0</v>
      </c>
    </row>
    <row r="94" spans="1:8" x14ac:dyDescent="0.35">
      <c r="A94" s="19" t="s">
        <v>7</v>
      </c>
      <c r="B94" s="20">
        <v>1</v>
      </c>
      <c r="C94" s="21">
        <f>'Lote 1'!B97</f>
        <v>7.15</v>
      </c>
      <c r="D94" s="50"/>
      <c r="E94" s="54">
        <f t="shared" si="3"/>
        <v>7.15</v>
      </c>
      <c r="F94" s="54">
        <f t="shared" si="4"/>
        <v>7.15</v>
      </c>
      <c r="G94" s="55">
        <f>'Lote 1'!D97*'Lote 1 2026'!$G$1</f>
        <v>7.54</v>
      </c>
      <c r="H94" s="56">
        <f t="shared" si="5"/>
        <v>7.54</v>
      </c>
    </row>
    <row r="95" spans="1:8" x14ac:dyDescent="0.35">
      <c r="A95" s="19" t="s">
        <v>8</v>
      </c>
      <c r="B95" s="20">
        <v>1</v>
      </c>
      <c r="C95" s="21">
        <f>'Lote 1'!B98</f>
        <v>7.45</v>
      </c>
      <c r="D95" s="50"/>
      <c r="E95" s="54">
        <f t="shared" si="3"/>
        <v>7.45</v>
      </c>
      <c r="F95" s="54">
        <f t="shared" si="4"/>
        <v>7.45</v>
      </c>
      <c r="G95" s="55">
        <f>'Lote 1'!D98*'Lote 1 2026'!$G$1</f>
        <v>7.86</v>
      </c>
      <c r="H95" s="56">
        <f t="shared" si="5"/>
        <v>7.86</v>
      </c>
    </row>
    <row r="96" spans="1:8" x14ac:dyDescent="0.35">
      <c r="A96" s="19" t="s">
        <v>9</v>
      </c>
      <c r="B96" s="20">
        <v>1</v>
      </c>
      <c r="C96" s="21">
        <f>'Lote 1'!B99</f>
        <v>8.25</v>
      </c>
      <c r="D96" s="50"/>
      <c r="E96" s="54">
        <f t="shared" si="3"/>
        <v>8.25</v>
      </c>
      <c r="F96" s="54">
        <f t="shared" si="4"/>
        <v>8.25</v>
      </c>
      <c r="G96" s="55">
        <f>'Lote 1'!D99*'Lote 1 2026'!$G$1</f>
        <v>8.6999999999999993</v>
      </c>
      <c r="H96" s="56">
        <f t="shared" si="5"/>
        <v>8.6999999999999993</v>
      </c>
    </row>
    <row r="97" spans="1:8" x14ac:dyDescent="0.35">
      <c r="A97" s="19" t="s">
        <v>10</v>
      </c>
      <c r="B97" s="20">
        <v>1</v>
      </c>
      <c r="C97" s="21">
        <f>'Lote 1'!B100</f>
        <v>12.55</v>
      </c>
      <c r="D97" s="50"/>
      <c r="E97" s="54">
        <f t="shared" si="3"/>
        <v>12.55</v>
      </c>
      <c r="F97" s="54">
        <f t="shared" si="4"/>
        <v>12.55</v>
      </c>
      <c r="G97" s="55">
        <f>'Lote 1'!D100*'Lote 1 2026'!$G$1</f>
        <v>13.24</v>
      </c>
      <c r="H97" s="56">
        <f t="shared" si="5"/>
        <v>13.24</v>
      </c>
    </row>
    <row r="98" spans="1:8" x14ac:dyDescent="0.35">
      <c r="A98" s="19" t="s">
        <v>11</v>
      </c>
      <c r="B98" s="20">
        <v>1</v>
      </c>
      <c r="C98" s="21">
        <f>'Lote 1'!B101</f>
        <v>19.149999999999999</v>
      </c>
      <c r="D98" s="50"/>
      <c r="E98" s="54">
        <f t="shared" si="3"/>
        <v>19.149999999999999</v>
      </c>
      <c r="F98" s="54">
        <f t="shared" si="4"/>
        <v>19.149999999999999</v>
      </c>
      <c r="G98" s="55">
        <f>'Lote 1'!D101*'Lote 1 2026'!$G$1</f>
        <v>20.2</v>
      </c>
      <c r="H98" s="56">
        <f t="shared" si="5"/>
        <v>20.2</v>
      </c>
    </row>
    <row r="99" spans="1:8" x14ac:dyDescent="0.35">
      <c r="A99" s="19" t="s">
        <v>12</v>
      </c>
      <c r="B99" s="20">
        <v>1</v>
      </c>
      <c r="C99" s="21">
        <f>'Lote 1'!B102</f>
        <v>27.25</v>
      </c>
      <c r="D99" s="50"/>
      <c r="E99" s="54">
        <f t="shared" si="3"/>
        <v>27.25</v>
      </c>
      <c r="F99" s="54">
        <f t="shared" si="4"/>
        <v>27.25</v>
      </c>
      <c r="G99" s="55">
        <f>'Lote 1'!D102*'Lote 1 2026'!$G$1</f>
        <v>28.75</v>
      </c>
      <c r="H99" s="56">
        <f t="shared" si="5"/>
        <v>28.75</v>
      </c>
    </row>
    <row r="100" spans="1:8" x14ac:dyDescent="0.35">
      <c r="A100" s="23"/>
      <c r="B100" s="23"/>
      <c r="C100" s="46"/>
      <c r="D100" s="52"/>
      <c r="E100" s="54"/>
      <c r="F100" s="54"/>
      <c r="G100" s="55">
        <f>'Lote 1'!D103*'Lote 1 2026'!$G$1</f>
        <v>0</v>
      </c>
      <c r="H100" s="56">
        <f t="shared" si="5"/>
        <v>0</v>
      </c>
    </row>
    <row r="101" spans="1:8" x14ac:dyDescent="0.35">
      <c r="A101" s="82" t="s">
        <v>17</v>
      </c>
      <c r="B101" s="83"/>
      <c r="C101" s="45"/>
      <c r="D101" s="53"/>
      <c r="E101" s="54"/>
      <c r="F101" s="54"/>
      <c r="G101" s="55">
        <f>'Lote 1'!D104*'Lote 1 2026'!$G$1</f>
        <v>0</v>
      </c>
      <c r="H101" s="56">
        <f t="shared" si="5"/>
        <v>0</v>
      </c>
    </row>
    <row r="102" spans="1:8" x14ac:dyDescent="0.35">
      <c r="A102" s="19" t="s">
        <v>7</v>
      </c>
      <c r="B102" s="20">
        <v>3</v>
      </c>
      <c r="C102" s="21">
        <f>'Lote 1'!B105</f>
        <v>7.25</v>
      </c>
      <c r="D102" s="50"/>
      <c r="E102" s="54">
        <f t="shared" si="3"/>
        <v>7.25</v>
      </c>
      <c r="F102" s="54">
        <f t="shared" si="4"/>
        <v>21.75</v>
      </c>
      <c r="G102" s="55">
        <f>'Lote 1'!D105*'Lote 1 2026'!$G$1</f>
        <v>7.65</v>
      </c>
      <c r="H102" s="56">
        <f t="shared" si="5"/>
        <v>22.95</v>
      </c>
    </row>
    <row r="103" spans="1:8" x14ac:dyDescent="0.35">
      <c r="A103" s="19" t="s">
        <v>8</v>
      </c>
      <c r="B103" s="20">
        <v>1</v>
      </c>
      <c r="C103" s="21">
        <f>'Lote 1'!B106</f>
        <v>7.75</v>
      </c>
      <c r="D103" s="50"/>
      <c r="E103" s="54">
        <f t="shared" si="3"/>
        <v>7.75</v>
      </c>
      <c r="F103" s="54">
        <f t="shared" si="4"/>
        <v>7.75</v>
      </c>
      <c r="G103" s="55">
        <f>'Lote 1'!D106*'Lote 1 2026'!$G$1</f>
        <v>8.18</v>
      </c>
      <c r="H103" s="56">
        <f t="shared" si="5"/>
        <v>8.18</v>
      </c>
    </row>
    <row r="104" spans="1:8" x14ac:dyDescent="0.35">
      <c r="A104" s="19" t="s">
        <v>9</v>
      </c>
      <c r="B104" s="20">
        <v>1</v>
      </c>
      <c r="C104" s="21">
        <f>'Lote 1'!B107</f>
        <v>9.4499999999999993</v>
      </c>
      <c r="D104" s="50"/>
      <c r="E104" s="54">
        <f t="shared" si="3"/>
        <v>9.4499999999999993</v>
      </c>
      <c r="F104" s="54">
        <f t="shared" si="4"/>
        <v>9.4499999999999993</v>
      </c>
      <c r="G104" s="55">
        <f>'Lote 1'!D107*'Lote 1 2026'!$G$1</f>
        <v>9.9700000000000006</v>
      </c>
      <c r="H104" s="56">
        <f t="shared" si="5"/>
        <v>9.9700000000000006</v>
      </c>
    </row>
    <row r="105" spans="1:8" x14ac:dyDescent="0.35">
      <c r="A105" s="19" t="s">
        <v>10</v>
      </c>
      <c r="B105" s="20">
        <v>1</v>
      </c>
      <c r="C105" s="21">
        <f>'Lote 1'!B108</f>
        <v>16.23</v>
      </c>
      <c r="D105" s="50"/>
      <c r="E105" s="54">
        <f t="shared" si="3"/>
        <v>16.23</v>
      </c>
      <c r="F105" s="54">
        <f t="shared" si="4"/>
        <v>16.23</v>
      </c>
      <c r="G105" s="55">
        <f>'Lote 1'!D108*'Lote 1 2026'!$G$1</f>
        <v>17.12</v>
      </c>
      <c r="H105" s="56">
        <f t="shared" si="5"/>
        <v>17.12</v>
      </c>
    </row>
    <row r="106" spans="1:8" x14ac:dyDescent="0.35">
      <c r="A106" s="19" t="s">
        <v>11</v>
      </c>
      <c r="B106" s="20">
        <v>1</v>
      </c>
      <c r="C106" s="21">
        <f>'Lote 1'!B109</f>
        <v>27.45</v>
      </c>
      <c r="D106" s="50"/>
      <c r="E106" s="54">
        <f t="shared" si="3"/>
        <v>27.45</v>
      </c>
      <c r="F106" s="54">
        <f t="shared" si="4"/>
        <v>27.45</v>
      </c>
      <c r="G106" s="55">
        <f>'Lote 1'!D109*'Lote 1 2026'!$G$1</f>
        <v>28.96</v>
      </c>
      <c r="H106" s="56">
        <f t="shared" si="5"/>
        <v>28.96</v>
      </c>
    </row>
    <row r="107" spans="1:8" x14ac:dyDescent="0.35">
      <c r="A107" s="19" t="s">
        <v>12</v>
      </c>
      <c r="B107" s="20">
        <v>1</v>
      </c>
      <c r="C107" s="21">
        <f>'Lote 1'!B110</f>
        <v>43.55</v>
      </c>
      <c r="D107" s="50"/>
      <c r="E107" s="54">
        <f t="shared" si="3"/>
        <v>43.55</v>
      </c>
      <c r="F107" s="54">
        <f t="shared" si="4"/>
        <v>43.55</v>
      </c>
      <c r="G107" s="55">
        <f>'Lote 1'!D110*'Lote 1 2026'!$G$1</f>
        <v>45.95</v>
      </c>
      <c r="H107" s="56">
        <f t="shared" si="5"/>
        <v>45.95</v>
      </c>
    </row>
    <row r="108" spans="1:8" x14ac:dyDescent="0.35">
      <c r="A108" s="27"/>
      <c r="B108" s="31"/>
      <c r="C108" s="46"/>
      <c r="D108" s="52"/>
      <c r="E108" s="54"/>
      <c r="F108" s="54"/>
      <c r="G108" s="55">
        <f>'Lote 1'!D111*'Lote 1 2026'!$G$1</f>
        <v>0</v>
      </c>
      <c r="H108" s="56">
        <f t="shared" si="5"/>
        <v>0</v>
      </c>
    </row>
    <row r="109" spans="1:8" x14ac:dyDescent="0.35">
      <c r="A109" s="82" t="s">
        <v>18</v>
      </c>
      <c r="B109" s="83"/>
      <c r="C109" s="45"/>
      <c r="D109" s="53"/>
      <c r="E109" s="54"/>
      <c r="F109" s="54"/>
      <c r="G109" s="55">
        <f>'Lote 1'!D112*'Lote 1 2026'!$G$1</f>
        <v>0</v>
      </c>
      <c r="H109" s="56">
        <f t="shared" si="5"/>
        <v>0</v>
      </c>
    </row>
    <row r="110" spans="1:8" x14ac:dyDescent="0.35">
      <c r="A110" s="19" t="s">
        <v>7</v>
      </c>
      <c r="B110" s="20">
        <v>1</v>
      </c>
      <c r="C110" s="21">
        <f>'Lote 1'!B113</f>
        <v>7.8</v>
      </c>
      <c r="D110" s="50"/>
      <c r="E110" s="54">
        <f t="shared" si="3"/>
        <v>7.8</v>
      </c>
      <c r="F110" s="54">
        <f t="shared" si="4"/>
        <v>7.8</v>
      </c>
      <c r="G110" s="55">
        <f>'Lote 1'!D113*'Lote 1 2026'!$G$1</f>
        <v>8.23</v>
      </c>
      <c r="H110" s="56">
        <f t="shared" si="5"/>
        <v>8.23</v>
      </c>
    </row>
    <row r="111" spans="1:8" x14ac:dyDescent="0.35">
      <c r="A111" s="19" t="s">
        <v>8</v>
      </c>
      <c r="B111" s="20">
        <v>1</v>
      </c>
      <c r="C111" s="21">
        <f>'Lote 1'!B114</f>
        <v>8.15</v>
      </c>
      <c r="D111" s="50"/>
      <c r="E111" s="54">
        <f t="shared" si="3"/>
        <v>8.15</v>
      </c>
      <c r="F111" s="54">
        <f t="shared" si="4"/>
        <v>8.15</v>
      </c>
      <c r="G111" s="55">
        <f>'Lote 1'!D114*'Lote 1 2026'!$G$1</f>
        <v>8.6</v>
      </c>
      <c r="H111" s="56">
        <f t="shared" si="5"/>
        <v>8.6</v>
      </c>
    </row>
    <row r="112" spans="1:8" x14ac:dyDescent="0.35">
      <c r="A112" s="19" t="s">
        <v>9</v>
      </c>
      <c r="B112" s="20">
        <v>1</v>
      </c>
      <c r="C112" s="21">
        <f>'Lote 1'!B115</f>
        <v>10.15</v>
      </c>
      <c r="D112" s="50"/>
      <c r="E112" s="54">
        <f t="shared" si="3"/>
        <v>10.15</v>
      </c>
      <c r="F112" s="54">
        <f t="shared" si="4"/>
        <v>10.15</v>
      </c>
      <c r="G112" s="55">
        <f>'Lote 1'!D115*'Lote 1 2026'!$G$1</f>
        <v>10.71</v>
      </c>
      <c r="H112" s="56">
        <f t="shared" si="5"/>
        <v>10.71</v>
      </c>
    </row>
    <row r="113" spans="1:8" x14ac:dyDescent="0.35">
      <c r="A113" s="19" t="s">
        <v>10</v>
      </c>
      <c r="B113" s="20">
        <v>1</v>
      </c>
      <c r="C113" s="21">
        <f>'Lote 1'!B116</f>
        <v>16.23</v>
      </c>
      <c r="D113" s="50"/>
      <c r="E113" s="54">
        <f t="shared" si="3"/>
        <v>16.23</v>
      </c>
      <c r="F113" s="54">
        <f t="shared" si="4"/>
        <v>16.23</v>
      </c>
      <c r="G113" s="55">
        <f>'Lote 1'!D116*'Lote 1 2026'!$G$1</f>
        <v>17.12</v>
      </c>
      <c r="H113" s="56">
        <f t="shared" si="5"/>
        <v>17.12</v>
      </c>
    </row>
    <row r="114" spans="1:8" x14ac:dyDescent="0.35">
      <c r="A114" s="19" t="s">
        <v>11</v>
      </c>
      <c r="B114" s="20">
        <v>1</v>
      </c>
      <c r="C114" s="21">
        <f>'Lote 1'!B117</f>
        <v>27.45</v>
      </c>
      <c r="D114" s="50"/>
      <c r="E114" s="54">
        <f t="shared" si="3"/>
        <v>27.45</v>
      </c>
      <c r="F114" s="54">
        <f t="shared" si="4"/>
        <v>27.45</v>
      </c>
      <c r="G114" s="55">
        <f>'Lote 1'!D117*'Lote 1 2026'!$G$1</f>
        <v>28.96</v>
      </c>
      <c r="H114" s="56">
        <f t="shared" si="5"/>
        <v>28.96</v>
      </c>
    </row>
    <row r="115" spans="1:8" x14ac:dyDescent="0.35">
      <c r="A115" s="40" t="s">
        <v>12</v>
      </c>
      <c r="B115" s="20">
        <v>1</v>
      </c>
      <c r="C115" s="21">
        <f>'Lote 1'!B118</f>
        <v>43.55</v>
      </c>
      <c r="D115" s="50"/>
      <c r="E115" s="54">
        <f t="shared" si="3"/>
        <v>43.55</v>
      </c>
      <c r="F115" s="54">
        <f t="shared" si="4"/>
        <v>43.55</v>
      </c>
      <c r="G115" s="55">
        <f>'Lote 1'!D118*'Lote 1 2026'!$G$1</f>
        <v>45.95</v>
      </c>
      <c r="H115" s="56">
        <f t="shared" si="5"/>
        <v>45.95</v>
      </c>
    </row>
    <row r="116" spans="1:8" x14ac:dyDescent="0.35">
      <c r="A116" s="37"/>
      <c r="B116" s="41"/>
      <c r="D116" s="51"/>
      <c r="E116" s="54"/>
      <c r="F116" s="54"/>
      <c r="G116" s="55">
        <f>'Lote 1'!D119*'Lote 1 2026'!$G$1</f>
        <v>0</v>
      </c>
      <c r="H116" s="56">
        <f t="shared" si="5"/>
        <v>0</v>
      </c>
    </row>
    <row r="117" spans="1:8" ht="15" thickBot="1" x14ac:dyDescent="0.4">
      <c r="A117" s="9" t="s">
        <v>26</v>
      </c>
      <c r="B117" s="28"/>
      <c r="D117" s="51"/>
      <c r="E117" s="54"/>
      <c r="F117" s="54"/>
      <c r="G117" s="55">
        <f>'Lote 1'!D120*'Lote 1 2026'!$G$1</f>
        <v>0</v>
      </c>
      <c r="H117" s="56">
        <f t="shared" si="5"/>
        <v>0</v>
      </c>
    </row>
    <row r="118" spans="1:8" ht="15" thickTop="1" x14ac:dyDescent="0.35">
      <c r="B118" s="42"/>
      <c r="D118" s="51"/>
      <c r="E118" s="54"/>
      <c r="F118" s="54"/>
      <c r="G118" s="55">
        <f>'Lote 1'!D121*'Lote 1 2026'!$G$1</f>
        <v>0</v>
      </c>
      <c r="H118" s="56">
        <f t="shared" si="5"/>
        <v>0</v>
      </c>
    </row>
    <row r="119" spans="1:8" x14ac:dyDescent="0.35">
      <c r="A119" s="11" t="s">
        <v>43</v>
      </c>
      <c r="B119" s="26"/>
      <c r="D119" s="51"/>
      <c r="E119" s="54"/>
      <c r="F119" s="54"/>
      <c r="G119" s="55">
        <f>'Lote 1'!D122*'Lote 1 2026'!$G$1</f>
        <v>0</v>
      </c>
      <c r="H119" s="56">
        <f t="shared" si="5"/>
        <v>0</v>
      </c>
    </row>
    <row r="120" spans="1:8" x14ac:dyDescent="0.35">
      <c r="A120" s="12" t="s">
        <v>28</v>
      </c>
      <c r="B120" s="43">
        <f>SUM(B68:B89)</f>
        <v>67613</v>
      </c>
      <c r="C120" s="21">
        <f>'Lote 1'!B123</f>
        <v>2.4</v>
      </c>
      <c r="D120" s="50"/>
      <c r="E120" s="54">
        <f t="shared" si="3"/>
        <v>2.4</v>
      </c>
      <c r="F120" s="54">
        <f t="shared" si="4"/>
        <v>162271.20000000001</v>
      </c>
      <c r="G120" s="57">
        <f>(0.4104*1.055)+0.18</f>
        <v>0.61</v>
      </c>
      <c r="H120" s="56">
        <f t="shared" si="5"/>
        <v>41243.93</v>
      </c>
    </row>
    <row r="121" spans="1:8" x14ac:dyDescent="0.35">
      <c r="A121" s="12" t="s">
        <v>29</v>
      </c>
      <c r="B121" s="43">
        <v>1</v>
      </c>
      <c r="C121" s="21">
        <f>'Lote 1'!B124</f>
        <v>2.25</v>
      </c>
      <c r="D121" s="50"/>
      <c r="E121" s="54">
        <f t="shared" si="3"/>
        <v>2.25</v>
      </c>
      <c r="F121" s="54">
        <f t="shared" si="4"/>
        <v>2.25</v>
      </c>
      <c r="G121" s="55">
        <f t="shared" ref="G121:G129" si="6">C121*$G$1</f>
        <v>2.37</v>
      </c>
      <c r="H121" s="56">
        <f t="shared" si="5"/>
        <v>2.37</v>
      </c>
    </row>
    <row r="122" spans="1:8" x14ac:dyDescent="0.35">
      <c r="A122" s="12" t="s">
        <v>30</v>
      </c>
      <c r="B122" s="43">
        <f>B120</f>
        <v>67613</v>
      </c>
      <c r="C122" s="21">
        <f>'Lote 1'!B125</f>
        <v>0.85</v>
      </c>
      <c r="D122" s="50"/>
      <c r="E122" s="54">
        <f t="shared" si="3"/>
        <v>0.85</v>
      </c>
      <c r="F122" s="54">
        <f t="shared" si="4"/>
        <v>57471.05</v>
      </c>
      <c r="G122" s="55">
        <f>0.183*$G$1</f>
        <v>0.19</v>
      </c>
      <c r="H122" s="56">
        <f t="shared" si="5"/>
        <v>12846.47</v>
      </c>
    </row>
    <row r="123" spans="1:8" x14ac:dyDescent="0.35">
      <c r="A123" s="12" t="s">
        <v>46</v>
      </c>
      <c r="B123" s="43">
        <f>B120</f>
        <v>67613</v>
      </c>
      <c r="C123" s="21">
        <f>'Lote 1'!B126</f>
        <v>0.83</v>
      </c>
      <c r="D123" s="50"/>
      <c r="E123" s="54">
        <f t="shared" si="3"/>
        <v>0.83</v>
      </c>
      <c r="F123" s="54">
        <f t="shared" si="4"/>
        <v>56118.79</v>
      </c>
      <c r="G123" s="55">
        <f>0.3242*$G$1</f>
        <v>0.34</v>
      </c>
      <c r="H123" s="56">
        <f t="shared" si="5"/>
        <v>22988.42</v>
      </c>
    </row>
    <row r="124" spans="1:8" x14ac:dyDescent="0.35">
      <c r="A124" s="49"/>
      <c r="B124" s="42"/>
      <c r="C124" s="32"/>
      <c r="D124" s="51"/>
      <c r="E124" s="54"/>
      <c r="F124" s="54"/>
      <c r="G124" s="55">
        <f t="shared" si="6"/>
        <v>0</v>
      </c>
      <c r="H124" s="56">
        <f t="shared" si="5"/>
        <v>0</v>
      </c>
    </row>
    <row r="125" spans="1:8" x14ac:dyDescent="0.35">
      <c r="A125" s="11" t="s">
        <v>44</v>
      </c>
      <c r="B125" s="26"/>
      <c r="D125" s="51"/>
      <c r="E125" s="54"/>
      <c r="F125" s="54"/>
      <c r="G125" s="55">
        <f t="shared" si="6"/>
        <v>0</v>
      </c>
      <c r="H125" s="56">
        <f t="shared" si="5"/>
        <v>0</v>
      </c>
    </row>
    <row r="126" spans="1:8" x14ac:dyDescent="0.35">
      <c r="A126" s="12" t="s">
        <v>28</v>
      </c>
      <c r="B126" s="43">
        <v>1000</v>
      </c>
      <c r="C126" s="21">
        <v>2.4</v>
      </c>
      <c r="D126" s="50"/>
      <c r="E126" s="54">
        <f t="shared" si="3"/>
        <v>2.4</v>
      </c>
      <c r="F126" s="54">
        <f t="shared" si="4"/>
        <v>2400</v>
      </c>
      <c r="G126" s="55">
        <f>(0.4104*1.055)+0.18</f>
        <v>0.61</v>
      </c>
      <c r="H126" s="56">
        <f t="shared" si="5"/>
        <v>610</v>
      </c>
    </row>
    <row r="127" spans="1:8" x14ac:dyDescent="0.35">
      <c r="A127" s="12" t="s">
        <v>45</v>
      </c>
      <c r="B127" s="43">
        <v>1000</v>
      </c>
      <c r="C127" s="21">
        <v>2.85</v>
      </c>
      <c r="D127" s="50"/>
      <c r="E127" s="54">
        <f t="shared" si="3"/>
        <v>2.85</v>
      </c>
      <c r="F127" s="54">
        <f t="shared" si="4"/>
        <v>2850</v>
      </c>
      <c r="G127" s="55">
        <f t="shared" si="6"/>
        <v>3.01</v>
      </c>
      <c r="H127" s="56">
        <f t="shared" si="5"/>
        <v>3010</v>
      </c>
    </row>
    <row r="128" spans="1:8" x14ac:dyDescent="0.35">
      <c r="A128" s="12" t="s">
        <v>46</v>
      </c>
      <c r="B128" s="43">
        <v>500</v>
      </c>
      <c r="C128" s="21">
        <v>0.83</v>
      </c>
      <c r="D128" s="50"/>
      <c r="E128" s="54">
        <f t="shared" si="3"/>
        <v>0.83</v>
      </c>
      <c r="F128" s="54">
        <f t="shared" si="4"/>
        <v>415</v>
      </c>
      <c r="G128" s="55">
        <f>0.3242*$G$1</f>
        <v>0.34</v>
      </c>
      <c r="H128" s="56">
        <f t="shared" si="5"/>
        <v>170</v>
      </c>
    </row>
    <row r="129" spans="1:8" x14ac:dyDescent="0.35">
      <c r="A129" s="12" t="s">
        <v>47</v>
      </c>
      <c r="B129" s="43">
        <v>500</v>
      </c>
      <c r="C129" s="21">
        <v>1.75</v>
      </c>
      <c r="D129" s="50"/>
      <c r="E129" s="54">
        <f t="shared" si="3"/>
        <v>1.75</v>
      </c>
      <c r="F129" s="54">
        <f t="shared" si="4"/>
        <v>875</v>
      </c>
      <c r="G129" s="55">
        <f t="shared" si="6"/>
        <v>1.85</v>
      </c>
      <c r="H129" s="56">
        <f t="shared" si="5"/>
        <v>925</v>
      </c>
    </row>
    <row r="130" spans="1:8" ht="15" thickBot="1" x14ac:dyDescent="0.4">
      <c r="B130" s="42"/>
      <c r="E130" s="55"/>
      <c r="F130" s="55"/>
      <c r="G130" s="55"/>
    </row>
    <row r="131" spans="1:8" ht="15" thickBot="1" x14ac:dyDescent="0.4">
      <c r="B131" s="42"/>
      <c r="C131" s="76" t="s">
        <v>40</v>
      </c>
      <c r="D131" s="77"/>
      <c r="E131" s="78">
        <f>SUM(F5:F129)</f>
        <v>2814833.99</v>
      </c>
      <c r="F131" s="79"/>
      <c r="G131" s="55"/>
      <c r="H131" s="56">
        <f>SUM(H5:H130)</f>
        <v>1058588.6000000001</v>
      </c>
    </row>
    <row r="132" spans="1:8" x14ac:dyDescent="0.35">
      <c r="E132" s="55"/>
      <c r="F132" s="55"/>
      <c r="G132" s="55"/>
    </row>
    <row r="133" spans="1:8" x14ac:dyDescent="0.35">
      <c r="D133" s="44" t="s">
        <v>55</v>
      </c>
      <c r="E133" s="55"/>
      <c r="F133" s="58">
        <v>1059500</v>
      </c>
      <c r="G133" s="55"/>
    </row>
    <row r="134" spans="1:8" x14ac:dyDescent="0.35">
      <c r="B134" s="38"/>
      <c r="C134" s="38"/>
      <c r="E134" s="55"/>
      <c r="F134" s="55"/>
      <c r="G134" s="55"/>
    </row>
    <row r="135" spans="1:8" x14ac:dyDescent="0.35">
      <c r="E135" s="55"/>
      <c r="F135" s="55"/>
      <c r="G135" s="55"/>
    </row>
    <row r="136" spans="1:8" x14ac:dyDescent="0.35">
      <c r="E136" s="55"/>
      <c r="F136" s="55"/>
      <c r="G136" s="55"/>
    </row>
    <row r="137" spans="1:8" x14ac:dyDescent="0.35">
      <c r="E137" s="55"/>
      <c r="F137" s="55"/>
      <c r="G137" s="55"/>
    </row>
    <row r="138" spans="1:8" x14ac:dyDescent="0.35">
      <c r="E138" s="55"/>
      <c r="F138" s="55"/>
      <c r="G138" s="55"/>
    </row>
    <row r="139" spans="1:8" x14ac:dyDescent="0.35">
      <c r="E139" s="55"/>
      <c r="F139" s="55"/>
      <c r="G139" s="55"/>
    </row>
    <row r="140" spans="1:8" x14ac:dyDescent="0.35">
      <c r="E140" s="55"/>
      <c r="F140" s="55"/>
      <c r="G140" s="55"/>
    </row>
    <row r="141" spans="1:8" x14ac:dyDescent="0.35">
      <c r="E141" s="55"/>
      <c r="F141" s="55"/>
      <c r="G141" s="55"/>
    </row>
    <row r="142" spans="1:8" x14ac:dyDescent="0.35">
      <c r="E142" s="55"/>
      <c r="F142" s="55"/>
      <c r="G142" s="55"/>
    </row>
    <row r="143" spans="1:8" x14ac:dyDescent="0.35">
      <c r="E143" s="55"/>
      <c r="F143" s="55"/>
      <c r="G143" s="55"/>
    </row>
    <row r="144" spans="1:8" x14ac:dyDescent="0.35">
      <c r="E144" s="55"/>
      <c r="F144" s="55"/>
      <c r="G144" s="55"/>
    </row>
    <row r="145" spans="5:7" x14ac:dyDescent="0.35">
      <c r="E145" s="55"/>
      <c r="F145" s="55"/>
      <c r="G145" s="55"/>
    </row>
  </sheetData>
  <mergeCells count="8">
    <mergeCell ref="C131:D131"/>
    <mergeCell ref="E131:F131"/>
    <mergeCell ref="A31:B31"/>
    <mergeCell ref="A39:B39"/>
    <mergeCell ref="A47:B47"/>
    <mergeCell ref="A93:B93"/>
    <mergeCell ref="A101:B101"/>
    <mergeCell ref="A109:B109"/>
  </mergeCells>
  <pageMargins left="0.70866141732283472" right="0.70866141732283472" top="0.74803149606299213" bottom="0.74803149606299213" header="0.31496062992125984" footer="0.31496062992125984"/>
  <pageSetup paperSize="9" scale="75" fitToHeight="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5A347-818E-4000-9266-507AF6733AB5}">
  <dimension ref="C5:H20"/>
  <sheetViews>
    <sheetView workbookViewId="0">
      <selection activeCell="F21" sqref="F21"/>
    </sheetView>
  </sheetViews>
  <sheetFormatPr baseColWidth="10" defaultRowHeight="14.5" x14ac:dyDescent="0.35"/>
  <cols>
    <col min="4" max="5" width="13.08984375" bestFit="1" customWidth="1"/>
    <col min="6" max="6" width="13" bestFit="1" customWidth="1"/>
    <col min="7" max="7" width="13.08984375" bestFit="1" customWidth="1"/>
  </cols>
  <sheetData>
    <row r="5" spans="3:8" x14ac:dyDescent="0.35">
      <c r="C5" t="s">
        <v>50</v>
      </c>
      <c r="D5" t="s">
        <v>52</v>
      </c>
      <c r="E5" t="s">
        <v>53</v>
      </c>
      <c r="F5" t="s">
        <v>54</v>
      </c>
    </row>
    <row r="6" spans="3:8" x14ac:dyDescent="0.35">
      <c r="C6">
        <v>1</v>
      </c>
      <c r="D6" s="59">
        <f>'Lote 1 2026'!F133</f>
        <v>1059500</v>
      </c>
      <c r="E6" s="59">
        <f>D6*3</f>
        <v>3178500</v>
      </c>
      <c r="F6" s="59">
        <f>D6*5</f>
        <v>5297500</v>
      </c>
      <c r="G6" s="55"/>
      <c r="H6" s="55"/>
    </row>
    <row r="7" spans="3:8" x14ac:dyDescent="0.35">
      <c r="C7">
        <v>2</v>
      </c>
      <c r="D7" s="59">
        <f>'[1]Lote 2'!$I$96</f>
        <v>144900</v>
      </c>
      <c r="E7" s="59">
        <f>D7*3</f>
        <v>434700</v>
      </c>
      <c r="F7" s="59">
        <f>D7*5</f>
        <v>724500</v>
      </c>
      <c r="G7" s="55"/>
      <c r="H7" s="55"/>
    </row>
    <row r="8" spans="3:8" x14ac:dyDescent="0.35">
      <c r="C8" t="s">
        <v>51</v>
      </c>
      <c r="D8" s="59">
        <f>SUM(D6:D7)</f>
        <v>1204400</v>
      </c>
      <c r="E8" s="59">
        <f>SUM(E6:E7)</f>
        <v>3613200</v>
      </c>
      <c r="F8" s="59">
        <f>SUM(F6:F7)</f>
        <v>6022000</v>
      </c>
      <c r="G8" s="55"/>
      <c r="H8" s="55"/>
    </row>
    <row r="9" spans="3:8" x14ac:dyDescent="0.35">
      <c r="D9" s="55"/>
      <c r="E9" s="55"/>
      <c r="F9" s="55"/>
      <c r="G9" s="55"/>
      <c r="H9" s="55"/>
    </row>
    <row r="11" spans="3:8" x14ac:dyDescent="0.35">
      <c r="D11">
        <v>2026</v>
      </c>
      <c r="E11">
        <v>2027</v>
      </c>
      <c r="F11">
        <v>2028</v>
      </c>
      <c r="G11">
        <v>2029</v>
      </c>
      <c r="H11">
        <v>2030</v>
      </c>
    </row>
    <row r="12" spans="3:8" x14ac:dyDescent="0.35">
      <c r="C12" t="s">
        <v>50</v>
      </c>
    </row>
    <row r="13" spans="3:8" x14ac:dyDescent="0.35">
      <c r="C13">
        <v>1</v>
      </c>
      <c r="D13" s="55">
        <v>150000</v>
      </c>
      <c r="E13" s="55">
        <f>D6</f>
        <v>1059500</v>
      </c>
      <c r="F13" s="55">
        <f>D6</f>
        <v>1059500</v>
      </c>
      <c r="G13" s="55">
        <f>D6-D13</f>
        <v>909500</v>
      </c>
      <c r="H13" s="55"/>
    </row>
    <row r="14" spans="3:8" x14ac:dyDescent="0.35">
      <c r="C14">
        <v>2</v>
      </c>
      <c r="D14" s="55"/>
      <c r="E14" s="55">
        <f>D7-H14</f>
        <v>139900</v>
      </c>
      <c r="F14" s="55">
        <f>D7</f>
        <v>144900</v>
      </c>
      <c r="G14" s="55">
        <f>D7</f>
        <v>144900</v>
      </c>
      <c r="H14" s="55">
        <v>5000</v>
      </c>
    </row>
    <row r="15" spans="3:8" x14ac:dyDescent="0.35">
      <c r="C15" t="s">
        <v>51</v>
      </c>
      <c r="D15" s="55">
        <f>SUM(D13:D14)</f>
        <v>150000</v>
      </c>
      <c r="E15" s="55">
        <f>SUM(E13:E14)</f>
        <v>1199400</v>
      </c>
      <c r="F15" s="55">
        <f>SUM(F13:F14)</f>
        <v>1204400</v>
      </c>
      <c r="G15" s="55">
        <f>SUM(G13:G14)</f>
        <v>1054400</v>
      </c>
      <c r="H15" s="55">
        <f>SUM(H13:H14)</f>
        <v>5000</v>
      </c>
    </row>
    <row r="18" spans="3:4" x14ac:dyDescent="0.35">
      <c r="C18" t="s">
        <v>56</v>
      </c>
      <c r="D18">
        <v>0.7</v>
      </c>
    </row>
    <row r="19" spans="3:4" x14ac:dyDescent="0.35">
      <c r="C19">
        <v>1</v>
      </c>
      <c r="D19" s="55">
        <f>D6*D18</f>
        <v>741650</v>
      </c>
    </row>
    <row r="20" spans="3:4" x14ac:dyDescent="0.35">
      <c r="C20">
        <v>2</v>
      </c>
      <c r="D20" s="55">
        <f>D7*D18</f>
        <v>101430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A5462-C93E-453E-94EA-68BD2A6D572F}">
  <dimension ref="C1:P14"/>
  <sheetViews>
    <sheetView workbookViewId="0">
      <selection activeCell="H12" sqref="H12:J14"/>
    </sheetView>
  </sheetViews>
  <sheetFormatPr baseColWidth="10" defaultRowHeight="14.5" x14ac:dyDescent="0.35"/>
  <cols>
    <col min="3" max="3" width="30.453125" bestFit="1" customWidth="1"/>
    <col min="7" max="7" width="13.54296875" bestFit="1" customWidth="1"/>
    <col min="8" max="8" width="13.36328125" customWidth="1"/>
    <col min="9" max="9" width="13.08984375" bestFit="1" customWidth="1"/>
    <col min="13" max="13" width="33.08984375" bestFit="1" customWidth="1"/>
    <col min="16" max="16" width="12" bestFit="1" customWidth="1"/>
  </cols>
  <sheetData>
    <row r="1" spans="3:16" ht="15" thickBot="1" x14ac:dyDescent="0.4"/>
    <row r="2" spans="3:16" ht="15" thickBot="1" x14ac:dyDescent="0.4">
      <c r="H2" s="85" t="s">
        <v>60</v>
      </c>
      <c r="I2" s="86"/>
      <c r="J2" s="87"/>
    </row>
    <row r="3" spans="3:16" x14ac:dyDescent="0.35">
      <c r="H3" s="64">
        <v>2021</v>
      </c>
      <c r="I3" s="22">
        <v>2026</v>
      </c>
      <c r="J3" s="70" t="s">
        <v>59</v>
      </c>
      <c r="M3" s="61"/>
      <c r="N3" s="62">
        <v>2021</v>
      </c>
      <c r="O3" s="71">
        <v>2026</v>
      </c>
    </row>
    <row r="4" spans="3:16" ht="15" thickBot="1" x14ac:dyDescent="0.4">
      <c r="H4" s="69">
        <v>790000</v>
      </c>
      <c r="I4" s="67">
        <v>1059500</v>
      </c>
      <c r="J4" s="68">
        <f>(I4-H4)/H4</f>
        <v>0.34110000000000001</v>
      </c>
      <c r="M4" s="64" t="s">
        <v>61</v>
      </c>
      <c r="N4" s="54">
        <v>537195</v>
      </c>
      <c r="O4" s="72">
        <v>574420</v>
      </c>
      <c r="P4" s="56">
        <f>O4-N4</f>
        <v>37225</v>
      </c>
    </row>
    <row r="5" spans="3:16" x14ac:dyDescent="0.35">
      <c r="M5" s="64" t="s">
        <v>62</v>
      </c>
      <c r="N5" s="54">
        <f>N4-N6</f>
        <v>503849</v>
      </c>
      <c r="O5" s="72">
        <f>O4-O6</f>
        <v>510295</v>
      </c>
      <c r="P5" s="56">
        <f t="shared" ref="P5:P7" si="0">O5-N5</f>
        <v>6446</v>
      </c>
    </row>
    <row r="6" spans="3:16" ht="15" thickBot="1" x14ac:dyDescent="0.4">
      <c r="M6" s="64" t="s">
        <v>63</v>
      </c>
      <c r="N6" s="54">
        <v>33346</v>
      </c>
      <c r="O6" s="72">
        <v>64125</v>
      </c>
      <c r="P6" s="56">
        <f t="shared" si="0"/>
        <v>30779</v>
      </c>
    </row>
    <row r="7" spans="3:16" ht="15" thickBot="1" x14ac:dyDescent="0.4">
      <c r="C7" s="61"/>
      <c r="D7" s="62">
        <v>2021</v>
      </c>
      <c r="E7" s="62">
        <v>2025</v>
      </c>
      <c r="F7" s="62">
        <v>2026</v>
      </c>
      <c r="G7" s="63" t="s">
        <v>65</v>
      </c>
      <c r="M7" s="66" t="s">
        <v>64</v>
      </c>
      <c r="N7" s="73">
        <f>N6/N4</f>
        <v>6.2100000000000002E-2</v>
      </c>
      <c r="O7" s="74">
        <f>O6/O4</f>
        <v>0.1116</v>
      </c>
      <c r="P7" s="1">
        <f t="shared" si="0"/>
        <v>4.9500000000000002E-2</v>
      </c>
    </row>
    <row r="8" spans="3:16" x14ac:dyDescent="0.35">
      <c r="C8" s="64" t="s">
        <v>57</v>
      </c>
      <c r="D8" s="60">
        <v>0.7</v>
      </c>
      <c r="E8" s="60">
        <v>0.89</v>
      </c>
      <c r="F8" s="60">
        <v>0.96</v>
      </c>
      <c r="G8" s="65">
        <f>(F8-E8)/D8</f>
        <v>0.1</v>
      </c>
    </row>
    <row r="9" spans="3:16" ht="15" thickBot="1" x14ac:dyDescent="0.4">
      <c r="C9" s="66" t="s">
        <v>58</v>
      </c>
      <c r="D9" s="67">
        <v>4.1500000000000004</v>
      </c>
      <c r="E9" s="67">
        <v>5.29</v>
      </c>
      <c r="F9" s="67">
        <v>5.74</v>
      </c>
      <c r="G9" s="65">
        <f>(F9-E9)/D9</f>
        <v>0.1084</v>
      </c>
    </row>
    <row r="11" spans="3:16" ht="15" thickBot="1" x14ac:dyDescent="0.4"/>
    <row r="12" spans="3:16" x14ac:dyDescent="0.35">
      <c r="H12" s="85" t="s">
        <v>66</v>
      </c>
      <c r="I12" s="86"/>
      <c r="J12" s="87"/>
    </row>
    <row r="13" spans="3:16" x14ac:dyDescent="0.35">
      <c r="H13" s="64">
        <v>2025</v>
      </c>
      <c r="I13" s="22">
        <v>2026</v>
      </c>
      <c r="J13" s="70" t="s">
        <v>59</v>
      </c>
    </row>
    <row r="14" spans="3:16" ht="15" thickBot="1" x14ac:dyDescent="0.4">
      <c r="H14" s="69">
        <v>130100</v>
      </c>
      <c r="I14" s="67">
        <f>'resumen lotes'!D7</f>
        <v>144900</v>
      </c>
      <c r="J14" s="68">
        <f>(I14-H14)/H14</f>
        <v>0.1138</v>
      </c>
    </row>
  </sheetData>
  <mergeCells count="2">
    <mergeCell ref="H2:J2"/>
    <mergeCell ref="H12:J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446ED-B32F-499D-A234-AB04920F6688}">
  <dimension ref="A1:F133"/>
  <sheetViews>
    <sheetView tabSelected="1" topLeftCell="A117" workbookViewId="0">
      <selection activeCell="H121" sqref="H121"/>
    </sheetView>
  </sheetViews>
  <sheetFormatPr baseColWidth="10" defaultRowHeight="14.5" x14ac:dyDescent="0.35"/>
  <cols>
    <col min="1" max="1" width="34.36328125" bestFit="1" customWidth="1"/>
  </cols>
  <sheetData>
    <row r="1" spans="1:6" ht="26.5" thickBot="1" x14ac:dyDescent="0.4">
      <c r="A1" s="15" t="s">
        <v>0</v>
      </c>
      <c r="B1" s="10"/>
      <c r="C1" s="10"/>
    </row>
    <row r="2" spans="1:6" ht="43.5" x14ac:dyDescent="0.35">
      <c r="A2" s="2" t="s">
        <v>1</v>
      </c>
      <c r="B2" s="2" t="s">
        <v>36</v>
      </c>
      <c r="C2" s="2" t="s">
        <v>37</v>
      </c>
      <c r="D2" s="2" t="s">
        <v>3</v>
      </c>
      <c r="E2" s="2" t="s">
        <v>4</v>
      </c>
      <c r="F2" s="2" t="s">
        <v>38</v>
      </c>
    </row>
    <row r="3" spans="1:6" x14ac:dyDescent="0.35">
      <c r="A3" s="16" t="s">
        <v>5</v>
      </c>
      <c r="B3" s="17"/>
    </row>
    <row r="4" spans="1:6" x14ac:dyDescent="0.35">
      <c r="A4" s="18" t="s">
        <v>6</v>
      </c>
      <c r="B4" s="17"/>
    </row>
    <row r="5" spans="1:6" x14ac:dyDescent="0.35">
      <c r="A5" s="19" t="s">
        <v>7</v>
      </c>
      <c r="B5" s="20">
        <v>670746</v>
      </c>
      <c r="C5" s="21">
        <v>0.96</v>
      </c>
      <c r="D5" s="22"/>
      <c r="E5" s="22"/>
      <c r="F5" s="22"/>
    </row>
    <row r="6" spans="1:6" x14ac:dyDescent="0.35">
      <c r="A6" s="19" t="s">
        <v>8</v>
      </c>
      <c r="B6" s="20">
        <v>4312</v>
      </c>
      <c r="C6" s="21">
        <v>1.1499999999999999</v>
      </c>
      <c r="D6" s="22"/>
      <c r="E6" s="22"/>
      <c r="F6" s="22"/>
    </row>
    <row r="7" spans="1:6" x14ac:dyDescent="0.35">
      <c r="A7" s="19" t="s">
        <v>9</v>
      </c>
      <c r="B7" s="20">
        <v>6</v>
      </c>
      <c r="C7" s="21">
        <v>1.75</v>
      </c>
      <c r="D7" s="22"/>
      <c r="E7" s="22"/>
      <c r="F7" s="22"/>
    </row>
    <row r="8" spans="1:6" x14ac:dyDescent="0.35">
      <c r="A8" s="19" t="s">
        <v>10</v>
      </c>
      <c r="B8" s="20">
        <v>8</v>
      </c>
      <c r="C8" s="21">
        <v>3.7</v>
      </c>
      <c r="D8" s="22"/>
      <c r="E8" s="22"/>
      <c r="F8" s="22"/>
    </row>
    <row r="9" spans="1:6" x14ac:dyDescent="0.35">
      <c r="A9" s="19" t="s">
        <v>11</v>
      </c>
      <c r="B9" s="20">
        <v>1</v>
      </c>
      <c r="C9" s="21">
        <v>6.9</v>
      </c>
      <c r="D9" s="22"/>
      <c r="E9" s="22"/>
      <c r="F9" s="22"/>
    </row>
    <row r="10" spans="1:6" x14ac:dyDescent="0.35">
      <c r="A10" s="19" t="s">
        <v>12</v>
      </c>
      <c r="B10" s="20">
        <v>1</v>
      </c>
      <c r="C10" s="21">
        <v>7.45</v>
      </c>
      <c r="D10" s="22"/>
      <c r="E10" s="22"/>
      <c r="F10" s="22"/>
    </row>
    <row r="11" spans="1:6" x14ac:dyDescent="0.35">
      <c r="A11" s="23"/>
      <c r="B11" s="24"/>
      <c r="C11" s="10"/>
    </row>
    <row r="12" spans="1:6" x14ac:dyDescent="0.35">
      <c r="A12" s="25" t="s">
        <v>13</v>
      </c>
      <c r="B12" s="26"/>
      <c r="C12" s="10"/>
    </row>
    <row r="13" spans="1:6" x14ac:dyDescent="0.35">
      <c r="A13" s="19" t="s">
        <v>7</v>
      </c>
      <c r="B13" s="20">
        <v>331931</v>
      </c>
      <c r="C13" s="21">
        <v>0.96</v>
      </c>
      <c r="D13" s="22"/>
      <c r="E13" s="22"/>
      <c r="F13" s="22"/>
    </row>
    <row r="14" spans="1:6" x14ac:dyDescent="0.35">
      <c r="A14" s="19" t="s">
        <v>8</v>
      </c>
      <c r="B14" s="20">
        <v>2400</v>
      </c>
      <c r="C14" s="21">
        <v>1.1499999999999999</v>
      </c>
      <c r="D14" s="22"/>
      <c r="E14" s="22"/>
      <c r="F14" s="22"/>
    </row>
    <row r="15" spans="1:6" x14ac:dyDescent="0.35">
      <c r="A15" s="19" t="s">
        <v>9</v>
      </c>
      <c r="B15" s="20">
        <v>1</v>
      </c>
      <c r="C15" s="21">
        <v>1.75</v>
      </c>
      <c r="D15" s="22"/>
      <c r="E15" s="22"/>
      <c r="F15" s="22"/>
    </row>
    <row r="16" spans="1:6" x14ac:dyDescent="0.35">
      <c r="A16" s="19" t="s">
        <v>10</v>
      </c>
      <c r="B16" s="20">
        <v>1</v>
      </c>
      <c r="C16" s="21">
        <v>3.7</v>
      </c>
      <c r="D16" s="22"/>
      <c r="E16" s="22"/>
      <c r="F16" s="22"/>
    </row>
    <row r="17" spans="1:6" x14ac:dyDescent="0.35">
      <c r="A17" s="19" t="s">
        <v>11</v>
      </c>
      <c r="B17" s="20">
        <v>1</v>
      </c>
      <c r="C17" s="21">
        <v>6.9</v>
      </c>
      <c r="D17" s="22"/>
      <c r="E17" s="22"/>
      <c r="F17" s="22"/>
    </row>
    <row r="18" spans="1:6" x14ac:dyDescent="0.35">
      <c r="A18" s="19" t="s">
        <v>12</v>
      </c>
      <c r="B18" s="20">
        <v>1</v>
      </c>
      <c r="C18" s="21">
        <v>7.45</v>
      </c>
      <c r="D18" s="22"/>
      <c r="E18" s="22"/>
      <c r="F18" s="22"/>
    </row>
    <row r="19" spans="1:6" x14ac:dyDescent="0.35">
      <c r="A19" s="23"/>
      <c r="B19" s="24"/>
      <c r="C19" s="10"/>
    </row>
    <row r="20" spans="1:6" x14ac:dyDescent="0.35">
      <c r="A20" s="25" t="s">
        <v>14</v>
      </c>
      <c r="B20" s="26"/>
      <c r="C20" s="10"/>
    </row>
    <row r="21" spans="1:6" x14ac:dyDescent="0.35">
      <c r="A21" s="19" t="s">
        <v>7</v>
      </c>
      <c r="B21" s="20">
        <v>1211315</v>
      </c>
      <c r="C21" s="21">
        <v>0.96</v>
      </c>
      <c r="D21" s="22"/>
      <c r="E21" s="22"/>
      <c r="F21" s="22"/>
    </row>
    <row r="22" spans="1:6" x14ac:dyDescent="0.35">
      <c r="A22" s="19" t="s">
        <v>8</v>
      </c>
      <c r="B22" s="20">
        <v>8199</v>
      </c>
      <c r="C22" s="21">
        <v>1.1499999999999999</v>
      </c>
      <c r="D22" s="22"/>
      <c r="E22" s="22"/>
      <c r="F22" s="22"/>
    </row>
    <row r="23" spans="1:6" x14ac:dyDescent="0.35">
      <c r="A23" s="19" t="s">
        <v>9</v>
      </c>
      <c r="B23" s="20">
        <v>90</v>
      </c>
      <c r="C23" s="21">
        <v>1.75</v>
      </c>
      <c r="D23" s="22"/>
      <c r="E23" s="22"/>
      <c r="F23" s="22"/>
    </row>
    <row r="24" spans="1:6" x14ac:dyDescent="0.35">
      <c r="A24" s="19" t="s">
        <v>10</v>
      </c>
      <c r="B24" s="20">
        <v>34</v>
      </c>
      <c r="C24" s="21">
        <v>3.7</v>
      </c>
      <c r="D24" s="22"/>
      <c r="E24" s="22"/>
      <c r="F24" s="22"/>
    </row>
    <row r="25" spans="1:6" x14ac:dyDescent="0.35">
      <c r="A25" s="19" t="s">
        <v>11</v>
      </c>
      <c r="B25" s="20">
        <v>4</v>
      </c>
      <c r="C25" s="21">
        <v>6.9</v>
      </c>
      <c r="D25" s="22"/>
      <c r="E25" s="22"/>
      <c r="F25" s="22"/>
    </row>
    <row r="26" spans="1:6" x14ac:dyDescent="0.35">
      <c r="A26" s="19" t="s">
        <v>12</v>
      </c>
      <c r="B26" s="20">
        <v>1</v>
      </c>
      <c r="C26" s="21">
        <v>7.45</v>
      </c>
      <c r="D26" s="22"/>
      <c r="E26" s="22"/>
      <c r="F26" s="22"/>
    </row>
    <row r="27" spans="1:6" x14ac:dyDescent="0.35">
      <c r="A27" s="27"/>
      <c r="B27" s="24"/>
      <c r="C27" s="10"/>
    </row>
    <row r="28" spans="1:6" x14ac:dyDescent="0.35">
      <c r="A28" s="28"/>
      <c r="B28" s="29"/>
      <c r="C28" s="10"/>
    </row>
    <row r="29" spans="1:6" ht="15" thickBot="1" x14ac:dyDescent="0.4">
      <c r="A29" s="9" t="s">
        <v>15</v>
      </c>
      <c r="B29" s="24"/>
      <c r="C29" s="10"/>
    </row>
    <row r="30" spans="1:6" ht="15" thickTop="1" x14ac:dyDescent="0.35">
      <c r="A30" s="30"/>
      <c r="B30" s="24"/>
      <c r="C30" s="10"/>
    </row>
    <row r="31" spans="1:6" x14ac:dyDescent="0.35">
      <c r="A31" s="80" t="s">
        <v>16</v>
      </c>
      <c r="B31" s="81"/>
      <c r="C31" s="10"/>
    </row>
    <row r="32" spans="1:6" x14ac:dyDescent="0.35">
      <c r="A32" s="19" t="s">
        <v>7</v>
      </c>
      <c r="B32" s="20">
        <v>31</v>
      </c>
      <c r="C32" s="21">
        <v>2</v>
      </c>
      <c r="D32" s="22"/>
      <c r="E32" s="22"/>
      <c r="F32" s="22"/>
    </row>
    <row r="33" spans="1:6" x14ac:dyDescent="0.35">
      <c r="A33" s="19" t="s">
        <v>8</v>
      </c>
      <c r="B33" s="20">
        <v>1</v>
      </c>
      <c r="C33" s="21">
        <v>2.2999999999999998</v>
      </c>
      <c r="D33" s="22"/>
      <c r="E33" s="22"/>
      <c r="F33" s="22"/>
    </row>
    <row r="34" spans="1:6" x14ac:dyDescent="0.35">
      <c r="A34" s="19" t="s">
        <v>9</v>
      </c>
      <c r="B34" s="20">
        <v>1</v>
      </c>
      <c r="C34" s="21">
        <v>3.1</v>
      </c>
      <c r="D34" s="22"/>
      <c r="E34" s="22"/>
      <c r="F34" s="22"/>
    </row>
    <row r="35" spans="1:6" x14ac:dyDescent="0.35">
      <c r="A35" s="19" t="s">
        <v>10</v>
      </c>
      <c r="B35" s="20">
        <v>1</v>
      </c>
      <c r="C35" s="21">
        <v>7.4</v>
      </c>
      <c r="D35" s="22"/>
      <c r="E35" s="22"/>
      <c r="F35" s="22"/>
    </row>
    <row r="36" spans="1:6" x14ac:dyDescent="0.35">
      <c r="A36" s="19" t="s">
        <v>11</v>
      </c>
      <c r="B36" s="20">
        <v>1</v>
      </c>
      <c r="C36" s="21">
        <v>14</v>
      </c>
      <c r="D36" s="22"/>
      <c r="E36" s="22"/>
      <c r="F36" s="22"/>
    </row>
    <row r="37" spans="1:6" x14ac:dyDescent="0.35">
      <c r="A37" s="19" t="s">
        <v>12</v>
      </c>
      <c r="B37" s="20">
        <v>1</v>
      </c>
      <c r="C37" s="21">
        <v>22.1</v>
      </c>
      <c r="D37" s="22"/>
      <c r="E37" s="22"/>
      <c r="F37" s="22"/>
    </row>
    <row r="38" spans="1:6" x14ac:dyDescent="0.35">
      <c r="A38" s="23"/>
      <c r="B38" s="23"/>
      <c r="C38" s="10"/>
    </row>
    <row r="39" spans="1:6" x14ac:dyDescent="0.35">
      <c r="A39" s="80" t="s">
        <v>17</v>
      </c>
      <c r="B39" s="81"/>
      <c r="C39" s="10"/>
    </row>
    <row r="40" spans="1:6" x14ac:dyDescent="0.35">
      <c r="A40" s="19" t="s">
        <v>7</v>
      </c>
      <c r="B40" s="20">
        <v>3</v>
      </c>
      <c r="C40" s="21">
        <v>2.1</v>
      </c>
      <c r="D40" s="22"/>
      <c r="E40" s="22"/>
      <c r="F40" s="22"/>
    </row>
    <row r="41" spans="1:6" x14ac:dyDescent="0.35">
      <c r="A41" s="19" t="s">
        <v>8</v>
      </c>
      <c r="B41" s="20">
        <v>1</v>
      </c>
      <c r="C41" s="21">
        <v>2.6</v>
      </c>
      <c r="D41" s="22"/>
      <c r="E41" s="22"/>
      <c r="F41" s="22"/>
    </row>
    <row r="42" spans="1:6" x14ac:dyDescent="0.35">
      <c r="A42" s="19" t="s">
        <v>9</v>
      </c>
      <c r="B42" s="20">
        <v>1</v>
      </c>
      <c r="C42" s="21">
        <v>4.3</v>
      </c>
      <c r="D42" s="22"/>
      <c r="E42" s="22"/>
      <c r="F42" s="22"/>
    </row>
    <row r="43" spans="1:6" x14ac:dyDescent="0.35">
      <c r="A43" s="19" t="s">
        <v>10</v>
      </c>
      <c r="B43" s="20">
        <v>1</v>
      </c>
      <c r="C43" s="21">
        <v>11.08</v>
      </c>
      <c r="D43" s="22"/>
      <c r="E43" s="22"/>
      <c r="F43" s="22"/>
    </row>
    <row r="44" spans="1:6" x14ac:dyDescent="0.35">
      <c r="A44" s="19" t="s">
        <v>11</v>
      </c>
      <c r="B44" s="20">
        <v>1</v>
      </c>
      <c r="C44" s="21">
        <v>22.3</v>
      </c>
      <c r="D44" s="22"/>
      <c r="E44" s="22"/>
      <c r="F44" s="22"/>
    </row>
    <row r="45" spans="1:6" x14ac:dyDescent="0.35">
      <c r="A45" s="19" t="s">
        <v>12</v>
      </c>
      <c r="B45" s="20">
        <v>1</v>
      </c>
      <c r="C45" s="21">
        <v>38.4</v>
      </c>
      <c r="D45" s="22"/>
      <c r="E45" s="22"/>
      <c r="F45" s="22"/>
    </row>
    <row r="46" spans="1:6" x14ac:dyDescent="0.35">
      <c r="A46" s="27"/>
      <c r="B46" s="31"/>
      <c r="C46" s="32"/>
    </row>
    <row r="47" spans="1:6" x14ac:dyDescent="0.35">
      <c r="A47" s="80" t="s">
        <v>18</v>
      </c>
      <c r="B47" s="81"/>
      <c r="C47" s="32"/>
    </row>
    <row r="48" spans="1:6" x14ac:dyDescent="0.35">
      <c r="A48" s="19" t="s">
        <v>7</v>
      </c>
      <c r="B48" s="20">
        <v>3</v>
      </c>
      <c r="C48" s="21">
        <v>2.67</v>
      </c>
      <c r="D48" s="22"/>
      <c r="E48" s="22"/>
      <c r="F48" s="22"/>
    </row>
    <row r="49" spans="1:6" x14ac:dyDescent="0.35">
      <c r="A49" s="19" t="s">
        <v>8</v>
      </c>
      <c r="B49" s="20">
        <v>1</v>
      </c>
      <c r="C49" s="21">
        <v>3</v>
      </c>
      <c r="D49" s="22"/>
      <c r="E49" s="22"/>
      <c r="F49" s="22"/>
    </row>
    <row r="50" spans="1:6" x14ac:dyDescent="0.35">
      <c r="A50" s="19" t="s">
        <v>9</v>
      </c>
      <c r="B50" s="20">
        <v>1</v>
      </c>
      <c r="C50" s="21">
        <v>5</v>
      </c>
      <c r="D50" s="22"/>
      <c r="E50" s="22"/>
      <c r="F50" s="22"/>
    </row>
    <row r="51" spans="1:6" x14ac:dyDescent="0.35">
      <c r="A51" s="19" t="s">
        <v>10</v>
      </c>
      <c r="B51" s="20">
        <v>1</v>
      </c>
      <c r="C51" s="21">
        <v>11.08</v>
      </c>
      <c r="D51" s="22"/>
      <c r="E51" s="22"/>
      <c r="F51" s="22"/>
    </row>
    <row r="52" spans="1:6" x14ac:dyDescent="0.35">
      <c r="A52" s="19" t="s">
        <v>11</v>
      </c>
      <c r="B52" s="20">
        <v>1</v>
      </c>
      <c r="C52" s="21">
        <v>22.3</v>
      </c>
      <c r="D52" s="22"/>
      <c r="E52" s="22"/>
      <c r="F52" s="22"/>
    </row>
    <row r="53" spans="1:6" x14ac:dyDescent="0.35">
      <c r="A53" s="19" t="s">
        <v>12</v>
      </c>
      <c r="B53" s="20">
        <v>1</v>
      </c>
      <c r="C53" s="21">
        <v>38.4</v>
      </c>
      <c r="D53" s="22"/>
      <c r="E53" s="22"/>
      <c r="F53" s="22"/>
    </row>
    <row r="54" spans="1:6" x14ac:dyDescent="0.35">
      <c r="A54" s="28"/>
      <c r="B54" s="33"/>
      <c r="C54" s="10"/>
    </row>
    <row r="55" spans="1:6" ht="15" thickBot="1" x14ac:dyDescent="0.4">
      <c r="A55" s="9" t="s">
        <v>19</v>
      </c>
      <c r="B55" s="33"/>
      <c r="C55" s="10"/>
    </row>
    <row r="56" spans="1:6" ht="15.5" thickTop="1" thickBot="1" x14ac:dyDescent="0.4">
      <c r="A56" s="34" t="s">
        <v>20</v>
      </c>
      <c r="B56" s="33"/>
      <c r="C56" s="10"/>
    </row>
    <row r="57" spans="1:6" ht="15" thickTop="1" x14ac:dyDescent="0.35">
      <c r="A57" s="27"/>
      <c r="B57" s="24"/>
      <c r="C57" s="10"/>
    </row>
    <row r="58" spans="1:6" x14ac:dyDescent="0.35">
      <c r="A58" s="35" t="s">
        <v>21</v>
      </c>
      <c r="B58" s="26"/>
      <c r="C58" s="10"/>
    </row>
    <row r="59" spans="1:6" x14ac:dyDescent="0.35">
      <c r="A59" s="19" t="s">
        <v>7</v>
      </c>
      <c r="B59" s="20">
        <v>3</v>
      </c>
      <c r="C59" s="21">
        <v>6.7</v>
      </c>
      <c r="D59" s="22"/>
      <c r="E59" s="22"/>
      <c r="F59" s="22"/>
    </row>
    <row r="60" spans="1:6" x14ac:dyDescent="0.35">
      <c r="A60" s="19" t="s">
        <v>8</v>
      </c>
      <c r="B60" s="20">
        <v>1</v>
      </c>
      <c r="C60" s="21">
        <v>6.89</v>
      </c>
      <c r="D60" s="22"/>
      <c r="E60" s="22"/>
      <c r="F60" s="22"/>
    </row>
    <row r="61" spans="1:6" x14ac:dyDescent="0.35">
      <c r="A61" s="19" t="s">
        <v>9</v>
      </c>
      <c r="B61" s="20">
        <v>1</v>
      </c>
      <c r="C61" s="21">
        <v>7.49</v>
      </c>
      <c r="D61" s="22"/>
      <c r="E61" s="22"/>
      <c r="F61" s="22"/>
    </row>
    <row r="62" spans="1:6" x14ac:dyDescent="0.35">
      <c r="A62" s="19" t="s">
        <v>10</v>
      </c>
      <c r="B62" s="20">
        <v>1</v>
      </c>
      <c r="C62" s="21">
        <v>9.44</v>
      </c>
      <c r="D62" s="22"/>
      <c r="E62" s="22"/>
      <c r="F62" s="22"/>
    </row>
    <row r="63" spans="1:6" x14ac:dyDescent="0.35">
      <c r="A63" s="37"/>
      <c r="B63" s="38"/>
      <c r="C63" s="10"/>
    </row>
    <row r="64" spans="1:6" ht="15" thickBot="1" x14ac:dyDescent="0.4">
      <c r="A64" s="9" t="s">
        <v>22</v>
      </c>
      <c r="B64" s="39"/>
      <c r="C64" s="10"/>
    </row>
    <row r="65" spans="1:6" ht="15.5" thickTop="1" thickBot="1" x14ac:dyDescent="0.4">
      <c r="A65" s="34" t="s">
        <v>23</v>
      </c>
      <c r="B65" s="28"/>
      <c r="C65" s="10"/>
    </row>
    <row r="66" spans="1:6" ht="15" thickTop="1" x14ac:dyDescent="0.35">
      <c r="A66" s="10"/>
      <c r="B66" s="38"/>
      <c r="C66" s="10"/>
    </row>
    <row r="67" spans="1:6" x14ac:dyDescent="0.35">
      <c r="A67" s="18" t="s">
        <v>6</v>
      </c>
      <c r="B67" s="17"/>
      <c r="C67" s="10"/>
    </row>
    <row r="68" spans="1:6" x14ac:dyDescent="0.35">
      <c r="A68" s="19" t="s">
        <v>7</v>
      </c>
      <c r="B68" s="20">
        <v>23100</v>
      </c>
      <c r="C68" s="21">
        <v>5.74</v>
      </c>
      <c r="D68" s="22"/>
      <c r="E68" s="22"/>
      <c r="F68" s="22"/>
    </row>
    <row r="69" spans="1:6" x14ac:dyDescent="0.35">
      <c r="A69" s="19" t="s">
        <v>8</v>
      </c>
      <c r="B69" s="20">
        <v>6</v>
      </c>
      <c r="C69" s="21">
        <v>5.93</v>
      </c>
      <c r="D69" s="22"/>
      <c r="E69" s="22"/>
      <c r="F69" s="22"/>
    </row>
    <row r="70" spans="1:6" x14ac:dyDescent="0.35">
      <c r="A70" s="19" t="s">
        <v>9</v>
      </c>
      <c r="B70" s="20">
        <v>1</v>
      </c>
      <c r="C70" s="21">
        <v>6.53</v>
      </c>
      <c r="D70" s="22"/>
      <c r="E70" s="22"/>
      <c r="F70" s="22"/>
    </row>
    <row r="71" spans="1:6" x14ac:dyDescent="0.35">
      <c r="A71" s="19" t="s">
        <v>10</v>
      </c>
      <c r="B71" s="20">
        <v>8</v>
      </c>
      <c r="C71" s="21">
        <v>8.48</v>
      </c>
      <c r="D71" s="22"/>
      <c r="E71" s="22"/>
      <c r="F71" s="22"/>
    </row>
    <row r="72" spans="1:6" x14ac:dyDescent="0.35">
      <c r="A72" s="19" t="s">
        <v>11</v>
      </c>
      <c r="B72" s="20">
        <v>16</v>
      </c>
      <c r="C72" s="21">
        <v>11.68</v>
      </c>
      <c r="D72" s="22"/>
      <c r="E72" s="22"/>
      <c r="F72" s="22"/>
    </row>
    <row r="73" spans="1:6" x14ac:dyDescent="0.35">
      <c r="A73" s="19" t="s">
        <v>12</v>
      </c>
      <c r="B73" s="20">
        <v>12</v>
      </c>
      <c r="C73" s="21">
        <v>12.28</v>
      </c>
      <c r="D73" s="22"/>
      <c r="E73" s="22"/>
      <c r="F73" s="22"/>
    </row>
    <row r="74" spans="1:6" x14ac:dyDescent="0.35">
      <c r="A74" s="23"/>
      <c r="B74" s="24"/>
      <c r="C74" s="32"/>
    </row>
    <row r="75" spans="1:6" x14ac:dyDescent="0.35">
      <c r="A75" s="25" t="s">
        <v>13</v>
      </c>
      <c r="B75" s="26"/>
      <c r="C75" s="32"/>
    </row>
    <row r="76" spans="1:6" x14ac:dyDescent="0.35">
      <c r="A76" s="19" t="s">
        <v>7</v>
      </c>
      <c r="B76" s="20">
        <v>11939</v>
      </c>
      <c r="C76" s="21">
        <v>5.74</v>
      </c>
      <c r="D76" s="22"/>
      <c r="E76" s="22"/>
      <c r="F76" s="22"/>
    </row>
    <row r="77" spans="1:6" x14ac:dyDescent="0.35">
      <c r="A77" s="19" t="s">
        <v>8</v>
      </c>
      <c r="B77" s="20">
        <v>7</v>
      </c>
      <c r="C77" s="21">
        <v>5.93</v>
      </c>
      <c r="D77" s="22"/>
      <c r="E77" s="22"/>
      <c r="F77" s="22"/>
    </row>
    <row r="78" spans="1:6" x14ac:dyDescent="0.35">
      <c r="A78" s="19" t="s">
        <v>9</v>
      </c>
      <c r="B78" s="20">
        <v>1</v>
      </c>
      <c r="C78" s="21">
        <v>6.53</v>
      </c>
      <c r="D78" s="22"/>
      <c r="E78" s="22"/>
      <c r="F78" s="22"/>
    </row>
    <row r="79" spans="1:6" x14ac:dyDescent="0.35">
      <c r="A79" s="19" t="s">
        <v>10</v>
      </c>
      <c r="B79" s="20">
        <v>12</v>
      </c>
      <c r="C79" s="21">
        <v>8.48</v>
      </c>
      <c r="D79" s="22"/>
      <c r="E79" s="22"/>
      <c r="F79" s="22"/>
    </row>
    <row r="80" spans="1:6" x14ac:dyDescent="0.35">
      <c r="A80" s="19" t="s">
        <v>11</v>
      </c>
      <c r="B80" s="20">
        <v>6</v>
      </c>
      <c r="C80" s="21">
        <v>11.68</v>
      </c>
      <c r="D80" s="22"/>
      <c r="E80" s="22"/>
      <c r="F80" s="22"/>
    </row>
    <row r="81" spans="1:6" x14ac:dyDescent="0.35">
      <c r="A81" s="19" t="s">
        <v>12</v>
      </c>
      <c r="B81" s="20">
        <v>6</v>
      </c>
      <c r="C81" s="21">
        <v>12.28</v>
      </c>
      <c r="D81" s="22"/>
      <c r="E81" s="22"/>
      <c r="F81" s="22"/>
    </row>
    <row r="82" spans="1:6" x14ac:dyDescent="0.35">
      <c r="A82" s="23"/>
      <c r="B82" s="24"/>
      <c r="C82" s="32"/>
    </row>
    <row r="83" spans="1:6" x14ac:dyDescent="0.35">
      <c r="A83" s="25" t="s">
        <v>14</v>
      </c>
      <c r="B83" s="26"/>
      <c r="C83" s="32"/>
    </row>
    <row r="84" spans="1:6" x14ac:dyDescent="0.35">
      <c r="A84" s="19" t="s">
        <v>7</v>
      </c>
      <c r="B84" s="20">
        <v>32400</v>
      </c>
      <c r="C84" s="21">
        <v>5.74</v>
      </c>
      <c r="D84" s="22"/>
      <c r="E84" s="22"/>
      <c r="F84" s="22"/>
    </row>
    <row r="85" spans="1:6" x14ac:dyDescent="0.35">
      <c r="A85" s="19" t="s">
        <v>8</v>
      </c>
      <c r="B85" s="20">
        <v>17</v>
      </c>
      <c r="C85" s="21">
        <v>5.93</v>
      </c>
      <c r="D85" s="22"/>
      <c r="E85" s="22"/>
      <c r="F85" s="22"/>
    </row>
    <row r="86" spans="1:6" x14ac:dyDescent="0.35">
      <c r="A86" s="19" t="s">
        <v>9</v>
      </c>
      <c r="B86" s="20">
        <v>1</v>
      </c>
      <c r="C86" s="21">
        <v>6.53</v>
      </c>
      <c r="D86" s="22"/>
      <c r="E86" s="22"/>
      <c r="F86" s="22"/>
    </row>
    <row r="87" spans="1:6" x14ac:dyDescent="0.35">
      <c r="A87" s="19" t="s">
        <v>10</v>
      </c>
      <c r="B87" s="20">
        <v>31</v>
      </c>
      <c r="C87" s="21">
        <v>8.48</v>
      </c>
      <c r="D87" s="22"/>
      <c r="E87" s="22"/>
      <c r="F87" s="22"/>
    </row>
    <row r="88" spans="1:6" x14ac:dyDescent="0.35">
      <c r="A88" s="19" t="s">
        <v>11</v>
      </c>
      <c r="B88" s="20">
        <v>21</v>
      </c>
      <c r="C88" s="21">
        <v>11.68</v>
      </c>
      <c r="D88" s="22"/>
      <c r="E88" s="22"/>
      <c r="F88" s="22"/>
    </row>
    <row r="89" spans="1:6" x14ac:dyDescent="0.35">
      <c r="A89" s="19" t="s">
        <v>12</v>
      </c>
      <c r="B89" s="20">
        <v>29</v>
      </c>
      <c r="C89" s="21">
        <v>12.28</v>
      </c>
      <c r="D89" s="22"/>
      <c r="E89" s="22"/>
      <c r="F89" s="22"/>
    </row>
    <row r="90" spans="1:6" ht="15" thickBot="1" x14ac:dyDescent="0.4">
      <c r="A90" s="10"/>
      <c r="B90" s="38"/>
      <c r="C90" s="32"/>
    </row>
    <row r="91" spans="1:6" ht="15.5" thickTop="1" thickBot="1" x14ac:dyDescent="0.4">
      <c r="A91" s="34"/>
      <c r="B91" s="39"/>
      <c r="C91" s="32"/>
    </row>
    <row r="92" spans="1:6" ht="15.5" thickTop="1" thickBot="1" x14ac:dyDescent="0.4">
      <c r="A92" s="34" t="s">
        <v>24</v>
      </c>
      <c r="B92" s="39"/>
      <c r="C92" s="32"/>
    </row>
    <row r="93" spans="1:6" ht="15" thickTop="1" x14ac:dyDescent="0.35">
      <c r="A93" s="82" t="s">
        <v>16</v>
      </c>
      <c r="B93" s="83"/>
      <c r="C93" s="32"/>
    </row>
    <row r="94" spans="1:6" x14ac:dyDescent="0.35">
      <c r="A94" s="19" t="s">
        <v>7</v>
      </c>
      <c r="B94" s="20">
        <v>1</v>
      </c>
      <c r="C94" s="21">
        <v>7.15</v>
      </c>
      <c r="D94" s="22"/>
      <c r="E94" s="22"/>
      <c r="F94" s="22"/>
    </row>
    <row r="95" spans="1:6" x14ac:dyDescent="0.35">
      <c r="A95" s="19" t="s">
        <v>8</v>
      </c>
      <c r="B95" s="20">
        <v>1</v>
      </c>
      <c r="C95" s="21">
        <v>7.45</v>
      </c>
      <c r="D95" s="22"/>
      <c r="E95" s="22"/>
      <c r="F95" s="22"/>
    </row>
    <row r="96" spans="1:6" x14ac:dyDescent="0.35">
      <c r="A96" s="19" t="s">
        <v>9</v>
      </c>
      <c r="B96" s="20">
        <v>1</v>
      </c>
      <c r="C96" s="21">
        <v>8.25</v>
      </c>
      <c r="D96" s="22"/>
      <c r="E96" s="22"/>
      <c r="F96" s="22"/>
    </row>
    <row r="97" spans="1:6" x14ac:dyDescent="0.35">
      <c r="A97" s="19" t="s">
        <v>10</v>
      </c>
      <c r="B97" s="20">
        <v>1</v>
      </c>
      <c r="C97" s="21">
        <v>12.55</v>
      </c>
      <c r="D97" s="22"/>
      <c r="E97" s="22"/>
      <c r="F97" s="22"/>
    </row>
    <row r="98" spans="1:6" x14ac:dyDescent="0.35">
      <c r="A98" s="19" t="s">
        <v>11</v>
      </c>
      <c r="B98" s="20">
        <v>1</v>
      </c>
      <c r="C98" s="21">
        <v>19.149999999999999</v>
      </c>
      <c r="D98" s="22"/>
      <c r="E98" s="22"/>
      <c r="F98" s="22"/>
    </row>
    <row r="99" spans="1:6" x14ac:dyDescent="0.35">
      <c r="A99" s="19" t="s">
        <v>12</v>
      </c>
      <c r="B99" s="20">
        <v>1</v>
      </c>
      <c r="C99" s="21">
        <v>27.25</v>
      </c>
      <c r="D99" s="22"/>
      <c r="E99" s="22"/>
      <c r="F99" s="22"/>
    </row>
    <row r="100" spans="1:6" x14ac:dyDescent="0.35">
      <c r="A100" s="23"/>
      <c r="B100" s="23"/>
      <c r="C100" s="46"/>
    </row>
    <row r="101" spans="1:6" x14ac:dyDescent="0.35">
      <c r="A101" s="82" t="s">
        <v>17</v>
      </c>
      <c r="B101" s="83"/>
      <c r="C101" s="45"/>
    </row>
    <row r="102" spans="1:6" x14ac:dyDescent="0.35">
      <c r="A102" s="19" t="s">
        <v>7</v>
      </c>
      <c r="B102" s="20">
        <v>3</v>
      </c>
      <c r="C102" s="21">
        <v>7.25</v>
      </c>
      <c r="D102" s="22"/>
      <c r="E102" s="22"/>
      <c r="F102" s="22"/>
    </row>
    <row r="103" spans="1:6" x14ac:dyDescent="0.35">
      <c r="A103" s="19" t="s">
        <v>8</v>
      </c>
      <c r="B103" s="20">
        <v>1</v>
      </c>
      <c r="C103" s="21">
        <v>7.75</v>
      </c>
      <c r="D103" s="22"/>
      <c r="E103" s="22"/>
      <c r="F103" s="22"/>
    </row>
    <row r="104" spans="1:6" x14ac:dyDescent="0.35">
      <c r="A104" s="19" t="s">
        <v>9</v>
      </c>
      <c r="B104" s="20">
        <v>1</v>
      </c>
      <c r="C104" s="21">
        <v>9.4499999999999993</v>
      </c>
      <c r="D104" s="22"/>
      <c r="E104" s="22"/>
      <c r="F104" s="22"/>
    </row>
    <row r="105" spans="1:6" x14ac:dyDescent="0.35">
      <c r="A105" s="19" t="s">
        <v>10</v>
      </c>
      <c r="B105" s="20">
        <v>1</v>
      </c>
      <c r="C105" s="21">
        <v>16.23</v>
      </c>
      <c r="D105" s="22"/>
      <c r="E105" s="22"/>
      <c r="F105" s="22"/>
    </row>
    <row r="106" spans="1:6" x14ac:dyDescent="0.35">
      <c r="A106" s="19" t="s">
        <v>11</v>
      </c>
      <c r="B106" s="20">
        <v>1</v>
      </c>
      <c r="C106" s="21">
        <v>27.45</v>
      </c>
      <c r="D106" s="22"/>
      <c r="E106" s="22"/>
      <c r="F106" s="22"/>
    </row>
    <row r="107" spans="1:6" x14ac:dyDescent="0.35">
      <c r="A107" s="19" t="s">
        <v>12</v>
      </c>
      <c r="B107" s="20">
        <v>1</v>
      </c>
      <c r="C107" s="21">
        <v>43.55</v>
      </c>
      <c r="D107" s="22"/>
      <c r="E107" s="22"/>
      <c r="F107" s="22"/>
    </row>
    <row r="108" spans="1:6" x14ac:dyDescent="0.35">
      <c r="A108" s="27"/>
      <c r="B108" s="31"/>
      <c r="C108" s="46"/>
    </row>
    <row r="109" spans="1:6" x14ac:dyDescent="0.35">
      <c r="A109" s="82" t="s">
        <v>18</v>
      </c>
      <c r="B109" s="83"/>
      <c r="C109" s="45"/>
    </row>
    <row r="110" spans="1:6" x14ac:dyDescent="0.35">
      <c r="A110" s="19" t="s">
        <v>7</v>
      </c>
      <c r="B110" s="20">
        <v>1</v>
      </c>
      <c r="C110" s="21">
        <v>7.8</v>
      </c>
      <c r="D110" s="22"/>
      <c r="E110" s="22"/>
      <c r="F110" s="22"/>
    </row>
    <row r="111" spans="1:6" x14ac:dyDescent="0.35">
      <c r="A111" s="19" t="s">
        <v>8</v>
      </c>
      <c r="B111" s="20">
        <v>1</v>
      </c>
      <c r="C111" s="21">
        <v>8.15</v>
      </c>
      <c r="D111" s="22"/>
      <c r="E111" s="22"/>
      <c r="F111" s="22"/>
    </row>
    <row r="112" spans="1:6" x14ac:dyDescent="0.35">
      <c r="A112" s="19" t="s">
        <v>9</v>
      </c>
      <c r="B112" s="20">
        <v>1</v>
      </c>
      <c r="C112" s="21">
        <v>10.15</v>
      </c>
      <c r="D112" s="22"/>
      <c r="E112" s="22"/>
      <c r="F112" s="22"/>
    </row>
    <row r="113" spans="1:6" x14ac:dyDescent="0.35">
      <c r="A113" s="19" t="s">
        <v>10</v>
      </c>
      <c r="B113" s="20">
        <v>1</v>
      </c>
      <c r="C113" s="21">
        <v>16.23</v>
      </c>
      <c r="D113" s="22"/>
      <c r="E113" s="22"/>
      <c r="F113" s="22"/>
    </row>
    <row r="114" spans="1:6" x14ac:dyDescent="0.35">
      <c r="A114" s="19" t="s">
        <v>11</v>
      </c>
      <c r="B114" s="20">
        <v>1</v>
      </c>
      <c r="C114" s="21">
        <v>27.45</v>
      </c>
      <c r="D114" s="22"/>
      <c r="E114" s="22"/>
      <c r="F114" s="22"/>
    </row>
    <row r="115" spans="1:6" x14ac:dyDescent="0.35">
      <c r="A115" s="40" t="s">
        <v>12</v>
      </c>
      <c r="B115" s="20">
        <v>1</v>
      </c>
      <c r="C115" s="21">
        <v>43.55</v>
      </c>
      <c r="D115" s="22"/>
      <c r="E115" s="22"/>
      <c r="F115" s="22"/>
    </row>
    <row r="116" spans="1:6" x14ac:dyDescent="0.35">
      <c r="A116" s="37"/>
      <c r="B116" s="41"/>
      <c r="C116" s="10"/>
    </row>
    <row r="117" spans="1:6" ht="15" thickBot="1" x14ac:dyDescent="0.4">
      <c r="A117" s="9" t="s">
        <v>26</v>
      </c>
      <c r="B117" s="28"/>
      <c r="C117" s="10"/>
    </row>
    <row r="118" spans="1:6" ht="15" thickTop="1" x14ac:dyDescent="0.35">
      <c r="A118" s="10"/>
      <c r="B118" s="42"/>
      <c r="C118" s="10"/>
    </row>
    <row r="119" spans="1:6" x14ac:dyDescent="0.35">
      <c r="A119" s="11" t="s">
        <v>43</v>
      </c>
      <c r="B119" s="26"/>
      <c r="C119" s="10"/>
    </row>
    <row r="120" spans="1:6" x14ac:dyDescent="0.35">
      <c r="A120" s="12" t="s">
        <v>28</v>
      </c>
      <c r="B120" s="43">
        <f>SUM(B68:B89)</f>
        <v>67613</v>
      </c>
      <c r="C120" s="21">
        <v>2.4</v>
      </c>
      <c r="D120" s="22"/>
      <c r="E120" s="22"/>
      <c r="F120" s="22"/>
    </row>
    <row r="121" spans="1:6" x14ac:dyDescent="0.35">
      <c r="A121" s="12" t="s">
        <v>29</v>
      </c>
      <c r="B121" s="43">
        <v>1</v>
      </c>
      <c r="C121" s="21">
        <v>2.25</v>
      </c>
      <c r="D121" s="22"/>
      <c r="E121" s="22"/>
      <c r="F121" s="22"/>
    </row>
    <row r="122" spans="1:6" x14ac:dyDescent="0.35">
      <c r="A122" s="12" t="s">
        <v>30</v>
      </c>
      <c r="B122" s="43">
        <f>B120</f>
        <v>67613</v>
      </c>
      <c r="C122" s="21">
        <v>0.85</v>
      </c>
      <c r="D122" s="22"/>
      <c r="E122" s="22"/>
      <c r="F122" s="22"/>
    </row>
    <row r="123" spans="1:6" x14ac:dyDescent="0.35">
      <c r="A123" s="12" t="s">
        <v>46</v>
      </c>
      <c r="B123" s="43">
        <f>B120</f>
        <v>67613</v>
      </c>
      <c r="C123" s="21">
        <v>0.83</v>
      </c>
      <c r="D123" s="22"/>
      <c r="E123" s="22"/>
      <c r="F123" s="22"/>
    </row>
    <row r="124" spans="1:6" x14ac:dyDescent="0.35">
      <c r="A124" s="10"/>
      <c r="B124" s="42"/>
      <c r="C124" s="32"/>
    </row>
    <row r="125" spans="1:6" x14ac:dyDescent="0.35">
      <c r="A125" s="11" t="s">
        <v>44</v>
      </c>
      <c r="B125" s="26"/>
      <c r="C125" s="10"/>
    </row>
    <row r="126" spans="1:6" x14ac:dyDescent="0.35">
      <c r="A126" s="12" t="s">
        <v>28</v>
      </c>
      <c r="B126" s="43">
        <v>1000</v>
      </c>
      <c r="C126" s="21">
        <v>2.4</v>
      </c>
      <c r="D126" s="22"/>
      <c r="E126" s="22"/>
      <c r="F126" s="22"/>
    </row>
    <row r="127" spans="1:6" x14ac:dyDescent="0.35">
      <c r="A127" s="12" t="s">
        <v>45</v>
      </c>
      <c r="B127" s="43">
        <v>1000</v>
      </c>
      <c r="C127" s="21">
        <v>2.85</v>
      </c>
      <c r="D127" s="22"/>
      <c r="E127" s="22"/>
      <c r="F127" s="22"/>
    </row>
    <row r="128" spans="1:6" x14ac:dyDescent="0.35">
      <c r="A128" s="12" t="s">
        <v>46</v>
      </c>
      <c r="B128" s="43">
        <v>500</v>
      </c>
      <c r="C128" s="21">
        <v>0.83</v>
      </c>
      <c r="D128" s="22"/>
      <c r="E128" s="22"/>
      <c r="F128" s="22"/>
    </row>
    <row r="129" spans="1:6" x14ac:dyDescent="0.35">
      <c r="A129" s="12" t="s">
        <v>47</v>
      </c>
      <c r="B129" s="43">
        <v>500</v>
      </c>
      <c r="C129" s="21">
        <v>1.75</v>
      </c>
      <c r="D129" s="22"/>
      <c r="E129" s="22"/>
      <c r="F129" s="22"/>
    </row>
    <row r="130" spans="1:6" ht="15" thickBot="1" x14ac:dyDescent="0.4"/>
    <row r="131" spans="1:6" ht="15" thickBot="1" x14ac:dyDescent="0.4">
      <c r="C131" s="76" t="s">
        <v>40</v>
      </c>
      <c r="D131" s="77"/>
      <c r="E131" s="78"/>
      <c r="F131" s="79"/>
    </row>
    <row r="132" spans="1:6" x14ac:dyDescent="0.35">
      <c r="C132" s="10"/>
      <c r="E132" s="55"/>
      <c r="F132" s="55"/>
    </row>
    <row r="133" spans="1:6" x14ac:dyDescent="0.35">
      <c r="B133" s="75"/>
      <c r="C133" s="10"/>
      <c r="D133" s="44" t="s">
        <v>55</v>
      </c>
      <c r="E133" s="55"/>
      <c r="F133" s="58">
        <v>1059500</v>
      </c>
    </row>
  </sheetData>
  <mergeCells count="8">
    <mergeCell ref="C131:D131"/>
    <mergeCell ref="E131:F131"/>
    <mergeCell ref="A31:B31"/>
    <mergeCell ref="A39:B39"/>
    <mergeCell ref="A47:B47"/>
    <mergeCell ref="A93:B93"/>
    <mergeCell ref="A101:B101"/>
    <mergeCell ref="A109:B109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1 2021</vt:lpstr>
      <vt:lpstr>Lote 1 2026</vt:lpstr>
      <vt:lpstr>resumen lotes</vt:lpstr>
      <vt:lpstr>Hoja1</vt:lpstr>
      <vt:lpstr>anexo lote 1 modelo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Iker Basagoiti Larruzea</dc:creator>
  <cp:lastModifiedBy>Unai Lerma Menchaca</cp:lastModifiedBy>
  <cp:lastPrinted>2026-06-19T07:47:04Z</cp:lastPrinted>
  <dcterms:created xsi:type="dcterms:W3CDTF">2015-06-05T18:19:34Z</dcterms:created>
  <dcterms:modified xsi:type="dcterms:W3CDTF">2026-07-23T17:40:23Z</dcterms:modified>
</cp:coreProperties>
</file>