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albia\gesabon\UNAI\Contratación\Distribución Postal\correos 2026\"/>
    </mc:Choice>
  </mc:AlternateContent>
  <xr:revisionPtr revIDLastSave="0" documentId="13_ncr:1_{363E60AA-F1DC-4495-A450-B55CDD2A0065}" xr6:coauthVersionLast="47" xr6:coauthVersionMax="47" xr10:uidLastSave="{00000000-0000-0000-0000-000000000000}"/>
  <bookViews>
    <workbookView xWindow="-110" yWindow="-110" windowWidth="19420" windowHeight="10300" activeTab="2" xr2:uid="{70CA34E0-7F3A-449A-AC67-B56FDFBF6C4D}"/>
  </bookViews>
  <sheets>
    <sheet name="Lote 2" sheetId="1" r:id="rId1"/>
    <sheet name="Hoja1" sheetId="3" r:id="rId2"/>
    <sheet name="anexo lote 2 modelo oferta" sheetId="4" r:id="rId3"/>
  </sheets>
  <definedNames>
    <definedName name="SAPBEXdnldView" hidden="1">"XLS_00O2TSCJC6GOBOGEW993UER97"</definedName>
    <definedName name="SAPBEXsysID" hidden="1">"PB1"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I95" i="1" l="1"/>
  <c r="D39" i="1"/>
  <c r="D40" i="1" s="1"/>
  <c r="D41" i="1" l="1"/>
  <c r="D44" i="1" s="1"/>
  <c r="H91" i="1"/>
  <c r="H86" i="1"/>
  <c r="H87" i="1"/>
  <c r="H88" i="1"/>
  <c r="H89" i="1"/>
  <c r="H90" i="1"/>
  <c r="H85" i="1"/>
  <c r="D35" i="1"/>
  <c r="B34" i="1"/>
  <c r="B35" i="1" s="1"/>
  <c r="C35" i="1" s="1"/>
  <c r="C42" i="1"/>
  <c r="E42" i="1" s="1"/>
  <c r="H42" i="1" s="1"/>
  <c r="C36" i="1"/>
  <c r="E36" i="1" s="1"/>
  <c r="H36" i="1" s="1"/>
  <c r="D7" i="1"/>
  <c r="E35" i="1" l="1"/>
  <c r="H35" i="1" s="1"/>
  <c r="D12" i="1"/>
  <c r="E72" i="1"/>
  <c r="H72" i="1" s="1"/>
  <c r="E67" i="1"/>
  <c r="H67" i="1" s="1"/>
  <c r="E68" i="1"/>
  <c r="H68" i="1" s="1"/>
  <c r="E66" i="1"/>
  <c r="H66" i="1" s="1"/>
  <c r="E55" i="1"/>
  <c r="H55" i="1" s="1"/>
  <c r="E56" i="1"/>
  <c r="H56" i="1" s="1"/>
  <c r="E57" i="1"/>
  <c r="H57" i="1" s="1"/>
  <c r="E58" i="1"/>
  <c r="H58" i="1" s="1"/>
  <c r="E59" i="1"/>
  <c r="H59" i="1" s="1"/>
  <c r="E60" i="1"/>
  <c r="H60" i="1" s="1"/>
  <c r="E61" i="1"/>
  <c r="H61" i="1" s="1"/>
  <c r="E54" i="1"/>
  <c r="H54" i="1" s="1"/>
  <c r="D7" i="3"/>
  <c r="D8" i="3"/>
  <c r="D9" i="3"/>
  <c r="D10" i="3"/>
  <c r="D11" i="3"/>
  <c r="D12" i="3"/>
  <c r="D18" i="3"/>
  <c r="D19" i="3"/>
  <c r="D20" i="3"/>
  <c r="D21" i="3"/>
  <c r="D22" i="3"/>
  <c r="D27" i="3"/>
  <c r="D28" i="3"/>
  <c r="D29" i="3"/>
  <c r="D30" i="3"/>
  <c r="D34" i="3"/>
  <c r="D35" i="3"/>
  <c r="D36" i="3"/>
  <c r="D37" i="3"/>
  <c r="D38" i="3"/>
  <c r="D39" i="3"/>
  <c r="D40" i="3"/>
  <c r="D45" i="3"/>
  <c r="D46" i="3"/>
  <c r="D47" i="3"/>
  <c r="D51" i="3"/>
  <c r="D52" i="3"/>
  <c r="D57" i="3"/>
  <c r="D58" i="3"/>
  <c r="D59" i="3"/>
  <c r="D60" i="3"/>
  <c r="D6" i="3"/>
  <c r="B6" i="1" l="1"/>
  <c r="B7" i="1"/>
  <c r="C33" i="1" l="1"/>
  <c r="C79" i="1"/>
  <c r="C80" i="1"/>
  <c r="C81" i="1"/>
  <c r="C78" i="1"/>
  <c r="C7" i="1"/>
  <c r="C9" i="1"/>
  <c r="C10" i="1"/>
  <c r="C11" i="1"/>
  <c r="C6" i="1"/>
  <c r="E6" i="1" s="1"/>
  <c r="B8" i="1"/>
  <c r="C8" i="1" s="1"/>
  <c r="E7" i="1" l="1"/>
  <c r="H7" i="1" s="1"/>
  <c r="C34" i="1"/>
  <c r="E34" i="1" s="1"/>
  <c r="H34" i="1" s="1"/>
  <c r="B12" i="1"/>
  <c r="B39" i="1" s="1"/>
  <c r="E81" i="1"/>
  <c r="H81" i="1" s="1"/>
  <c r="E78" i="1"/>
  <c r="H78" i="1" s="1"/>
  <c r="E80" i="1"/>
  <c r="H80" i="1" s="1"/>
  <c r="E8" i="1"/>
  <c r="H8" i="1" s="1"/>
  <c r="C12" i="1"/>
  <c r="H6" i="1"/>
  <c r="E11" i="1"/>
  <c r="H11" i="1" s="1"/>
  <c r="E79" i="1"/>
  <c r="H79" i="1" s="1"/>
  <c r="E10" i="1"/>
  <c r="H10" i="1" s="1"/>
  <c r="E33" i="1"/>
  <c r="H33" i="1" s="1"/>
  <c r="E9" i="1"/>
  <c r="H9" i="1" s="1"/>
  <c r="B40" i="1" l="1"/>
  <c r="C39" i="1"/>
  <c r="E39" i="1" s="1"/>
  <c r="H39" i="1" s="1"/>
  <c r="B41" i="1" l="1"/>
  <c r="C40" i="1"/>
  <c r="E40" i="1" s="1"/>
  <c r="H40" i="1" s="1"/>
  <c r="C41" i="1" l="1"/>
  <c r="B44" i="1"/>
  <c r="E41" i="1" l="1"/>
  <c r="H41" i="1" s="1"/>
  <c r="H94" i="1" s="1"/>
  <c r="J95" i="1" s="1"/>
  <c r="J96" i="1" s="1"/>
  <c r="C44" i="1"/>
  <c r="I99" i="1" l="1"/>
  <c r="I100" i="1"/>
</calcChain>
</file>

<file path=xl/sharedStrings.xml><?xml version="1.0" encoding="utf-8"?>
<sst xmlns="http://schemas.openxmlformats.org/spreadsheetml/2006/main" count="204" uniqueCount="72">
  <si>
    <t>LOTE 2</t>
  </si>
  <si>
    <t>Típo de envío</t>
  </si>
  <si>
    <t>Descuento ofertado en %</t>
  </si>
  <si>
    <t>Precio resultante sin IVA</t>
  </si>
  <si>
    <r>
      <t xml:space="preserve">Total      </t>
    </r>
    <r>
      <rPr>
        <b/>
        <sz val="8"/>
        <color theme="1"/>
        <rFont val="Aptos Narrow"/>
        <family val="2"/>
        <scheme val="minor"/>
      </rPr>
      <t>(envíos x precio resultante)</t>
    </r>
  </si>
  <si>
    <t>NOTIFICACIONES ADMINISTRATIVAS</t>
  </si>
  <si>
    <t>NACIONALES</t>
  </si>
  <si>
    <t>Hasta 20g. Normalizada</t>
  </si>
  <si>
    <t>Hasta 50g</t>
  </si>
  <si>
    <t>Hasta 100g.</t>
  </si>
  <si>
    <t>Hasta 500g.</t>
  </si>
  <si>
    <t>Hasta 1kg.</t>
  </si>
  <si>
    <t>Hasta 2kg.</t>
  </si>
  <si>
    <t>Interurbano 1</t>
  </si>
  <si>
    <t>Interurbano 2</t>
  </si>
  <si>
    <t>SERVICIOS ADICIONALES</t>
  </si>
  <si>
    <t>Servicios</t>
  </si>
  <si>
    <t>Aviso de Recibo Nacional</t>
  </si>
  <si>
    <t>Gestión de Entrega / Notificación (Ley 39/2015)</t>
  </si>
  <si>
    <t>Prueba Electrónica de Entrega</t>
  </si>
  <si>
    <t>PAQUETERÍA</t>
  </si>
  <si>
    <t>Dentro de Bizkaia</t>
  </si>
  <si>
    <t>Hasta 1 kg</t>
  </si>
  <si>
    <t>Más de 1 hasta 5 kg</t>
  </si>
  <si>
    <t>Más de 5 hasta 8 kg</t>
  </si>
  <si>
    <t>Kilo adicional</t>
  </si>
  <si>
    <t>Dentro del Estado</t>
  </si>
  <si>
    <t>Más de 5 hasta 10 kg</t>
  </si>
  <si>
    <t xml:space="preserve">Más de 10 hasta 15 kg </t>
  </si>
  <si>
    <t>Más de 15 hasta 20 kg</t>
  </si>
  <si>
    <t>Más de 20 hasta 25 kg</t>
  </si>
  <si>
    <t>Más de 25 hasta 30 kg</t>
  </si>
  <si>
    <t>TELEGRAMAS</t>
  </si>
  <si>
    <t>Telegramas con entrega domiciliaria:</t>
  </si>
  <si>
    <t>Importe fijo por telegrama</t>
  </si>
  <si>
    <t>Importe fijo cada 50 palabras o fracción</t>
  </si>
  <si>
    <t>Acuse de recibo de telegrama o PEE</t>
  </si>
  <si>
    <t>APARTADO FRANQUEO EN DESTINO / APARTADO POSTAL</t>
  </si>
  <si>
    <t>Renovación anual</t>
  </si>
  <si>
    <t>Suscripción. Primer año</t>
  </si>
  <si>
    <t>FRANQUEO en DESTINO</t>
  </si>
  <si>
    <t>Hasta 50g. (INCL HASTA 20G SIN NORM.)</t>
  </si>
  <si>
    <t>Oferta económica anual *</t>
  </si>
  <si>
    <t>Local/ Interurbano 1 y 2</t>
  </si>
  <si>
    <t>ORDINARIAS. FRANQUEO EN DESTINO</t>
  </si>
  <si>
    <t>sin descuento</t>
  </si>
  <si>
    <t>Precio máximo sin IVA 2025</t>
  </si>
  <si>
    <t>Consumo estimado mensual</t>
  </si>
  <si>
    <t>Retorno de Información Prueba de entrega electrónica</t>
  </si>
  <si>
    <t>Gestión de Entrega prueba de entrega electrónica</t>
  </si>
  <si>
    <t>Número estimado de envíos</t>
  </si>
  <si>
    <t>meses</t>
  </si>
  <si>
    <t>Servicios en notificaciones con acuse de recibo en papel</t>
  </si>
  <si>
    <t>Aviso de recibo nacional</t>
  </si>
  <si>
    <t>Servicios en notificaciones con prueba de entrega electrónica</t>
  </si>
  <si>
    <t>Prueba de Entrega Electrónica</t>
  </si>
  <si>
    <t>Gestión de Entrega/Nofitificación (Ley 39/2015)</t>
  </si>
  <si>
    <t>Retorno de Información básico</t>
  </si>
  <si>
    <t>Retorno de Información en formato XML</t>
  </si>
  <si>
    <t>Número estimado de envíos expediente fallidos</t>
  </si>
  <si>
    <t>Precio máximo sin IVA 2026</t>
  </si>
  <si>
    <t>SERVICIO DE GENERACIÓN, IMPRESIÓN…  DE PEE</t>
  </si>
  <si>
    <t>Impresión 1 Hoja.  Incluye Papel Offset 80 gr.  AME</t>
  </si>
  <si>
    <t>Ensobrado 1 a 4 Hojas.  Incluye sobre Americando Doble Ventana.</t>
  </si>
  <si>
    <t>Impresión 1 Hoja.  Incluye Papel Offset 80 gr.  C5</t>
  </si>
  <si>
    <t>Ensobrado 5 a 9 Hojas.  Incluye sobre C5 Doble Ventana.</t>
  </si>
  <si>
    <t>Impresión 1 Hoja.  Incluye Papel Offset 80 gr.  C4</t>
  </si>
  <si>
    <t>Ensobrado Envíos &gt;9 Hojas.  Incluye sobre C4 Doble Ventana.</t>
  </si>
  <si>
    <t>Valora Añadido Prueba de Entrega Electrónica.  Tramitación de Ficheros e información de Trazabilidad y Retorno Pee.  Custodia e Indexación para consulta Plataforma Nexo</t>
  </si>
  <si>
    <t>oferta máx</t>
  </si>
  <si>
    <t>baja media en la anterior licitación</t>
  </si>
  <si>
    <t>Total envíos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</si>
</sst>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€_-;\-* #,##0\ _€_-;_-* &quot;-&quot;\ _€_-;_-@_-"/>
    <numFmt numFmtId="165" formatCode="#,##0\ _€"/>
    <numFmt numFmtId="166" formatCode="_-* #,##0.00\ _€_-;\-* #,##0.00\ _€_-;_-* &quot;-&quot;??\ _€_-;_-@_-"/>
    <numFmt numFmtId="167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indexed="22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95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4" fillId="0" borderId="0" xfId="1" applyNumberFormat="1" applyFont="1"/>
    <xf numFmtId="43" fontId="4" fillId="0" borderId="0" xfId="1" applyFont="1"/>
    <xf numFmtId="0" fontId="2" fillId="2" borderId="0" xfId="0" applyFont="1" applyFill="1" applyAlignment="1">
      <alignment horizontal="center" vertical="center" wrapText="1"/>
    </xf>
    <xf numFmtId="0" fontId="7" fillId="3" borderId="2" xfId="3" applyFont="1" applyFill="1" applyBorder="1" applyProtection="1">
      <protection locked="0"/>
    </xf>
    <xf numFmtId="165" fontId="7" fillId="0" borderId="3" xfId="3" applyNumberFormat="1" applyFont="1" applyBorder="1" applyProtection="1">
      <protection locked="0"/>
    </xf>
    <xf numFmtId="165" fontId="8" fillId="4" borderId="0" xfId="3" applyNumberFormat="1" applyFont="1" applyFill="1"/>
    <xf numFmtId="3" fontId="7" fillId="0" borderId="0" xfId="3" applyNumberFormat="1" applyFont="1" applyAlignment="1">
      <alignment horizontal="center"/>
    </xf>
    <xf numFmtId="43" fontId="4" fillId="0" borderId="0" xfId="1" applyFont="1" applyBorder="1"/>
    <xf numFmtId="0" fontId="8" fillId="5" borderId="4" xfId="3" applyFont="1" applyFill="1" applyBorder="1"/>
    <xf numFmtId="164" fontId="4" fillId="0" borderId="4" xfId="1" applyNumberFormat="1" applyFont="1" applyFill="1" applyBorder="1"/>
    <xf numFmtId="43" fontId="4" fillId="0" borderId="4" xfId="1" applyFont="1" applyFill="1" applyBorder="1"/>
    <xf numFmtId="0" fontId="0" fillId="0" borderId="4" xfId="0" applyBorder="1"/>
    <xf numFmtId="3" fontId="9" fillId="0" borderId="0" xfId="3" applyNumberFormat="1" applyFont="1"/>
    <xf numFmtId="164" fontId="4" fillId="0" borderId="0" xfId="1" applyNumberFormat="1" applyFont="1" applyFill="1"/>
    <xf numFmtId="43" fontId="4" fillId="0" borderId="0" xfId="1" applyFont="1" applyFill="1" applyBorder="1"/>
    <xf numFmtId="0" fontId="8" fillId="4" borderId="0" xfId="3" applyFont="1" applyFill="1" applyAlignment="1">
      <alignment horizontal="left"/>
    </xf>
    <xf numFmtId="3" fontId="7" fillId="0" borderId="0" xfId="3" applyNumberFormat="1" applyFont="1" applyAlignment="1">
      <alignment horizontal="center" vertical="center"/>
    </xf>
    <xf numFmtId="0" fontId="8" fillId="4" borderId="0" xfId="3" applyFont="1" applyFill="1"/>
    <xf numFmtId="3" fontId="8" fillId="0" borderId="5" xfId="3" applyNumberFormat="1" applyFont="1" applyBorder="1"/>
    <xf numFmtId="0" fontId="7" fillId="6" borderId="3" xfId="3" applyFont="1" applyFill="1" applyBorder="1" applyProtection="1">
      <protection locked="0"/>
    </xf>
    <xf numFmtId="0" fontId="8" fillId="0" borderId="0" xfId="3" applyFont="1" applyProtection="1">
      <protection locked="0"/>
    </xf>
    <xf numFmtId="0" fontId="8" fillId="7" borderId="4" xfId="3" applyFont="1" applyFill="1" applyBorder="1" applyAlignment="1">
      <alignment vertical="top" wrapText="1"/>
    </xf>
    <xf numFmtId="0" fontId="8" fillId="0" borderId="0" xfId="3" applyFont="1" applyAlignment="1">
      <alignment vertical="top" wrapText="1"/>
    </xf>
    <xf numFmtId="0" fontId="7" fillId="0" borderId="6" xfId="3" applyFont="1" applyBorder="1" applyProtection="1">
      <protection locked="0"/>
    </xf>
    <xf numFmtId="0" fontId="4" fillId="0" borderId="0" xfId="0" applyFont="1"/>
    <xf numFmtId="165" fontId="8" fillId="4" borderId="7" xfId="3" applyNumberFormat="1" applyFont="1" applyFill="1" applyBorder="1" applyAlignment="1">
      <alignment horizontal="left"/>
    </xf>
    <xf numFmtId="3" fontId="7" fillId="0" borderId="0" xfId="3" applyNumberFormat="1" applyFont="1" applyAlignment="1">
      <alignment horizontal="center" wrapText="1"/>
    </xf>
    <xf numFmtId="0" fontId="4" fillId="7" borderId="4" xfId="0" applyFont="1" applyFill="1" applyBorder="1"/>
    <xf numFmtId="2" fontId="4" fillId="0" borderId="4" xfId="0" applyNumberFormat="1" applyFont="1" applyBorder="1"/>
    <xf numFmtId="2" fontId="4" fillId="0" borderId="0" xfId="0" applyNumberFormat="1" applyFont="1"/>
    <xf numFmtId="0" fontId="7" fillId="0" borderId="0" xfId="3" applyFont="1" applyProtection="1">
      <protection locked="0"/>
    </xf>
    <xf numFmtId="0" fontId="7" fillId="0" borderId="8" xfId="3" applyFont="1" applyBorder="1" applyAlignment="1">
      <alignment horizontal="left"/>
    </xf>
    <xf numFmtId="3" fontId="8" fillId="2" borderId="0" xfId="3" applyNumberFormat="1" applyFont="1" applyFill="1" applyAlignment="1">
      <alignment horizontal="left"/>
    </xf>
    <xf numFmtId="0" fontId="8" fillId="7" borderId="4" xfId="3" applyFont="1" applyFill="1" applyBorder="1"/>
    <xf numFmtId="0" fontId="8" fillId="5" borderId="4" xfId="0" applyFont="1" applyFill="1" applyBorder="1"/>
    <xf numFmtId="0" fontId="8" fillId="0" borderId="0" xfId="0" applyFont="1"/>
    <xf numFmtId="0" fontId="7" fillId="0" borderId="2" xfId="3" applyFont="1" applyBorder="1" applyProtection="1">
      <protection locked="0"/>
    </xf>
    <xf numFmtId="3" fontId="7" fillId="0" borderId="0" xfId="3" applyNumberFormat="1" applyFont="1" applyAlignment="1">
      <alignment horizontal="left" vertical="center"/>
    </xf>
    <xf numFmtId="0" fontId="8" fillId="5" borderId="0" xfId="3" applyFont="1" applyFill="1"/>
    <xf numFmtId="164" fontId="8" fillId="0" borderId="4" xfId="3" applyNumberFormat="1" applyFont="1" applyBorder="1" applyAlignment="1">
      <alignment horizontal="center" vertical="center"/>
    </xf>
    <xf numFmtId="0" fontId="8" fillId="0" borderId="0" xfId="3" applyFont="1"/>
    <xf numFmtId="3" fontId="8" fillId="0" borderId="0" xfId="3" applyNumberFormat="1" applyFont="1" applyAlignment="1">
      <alignment horizontal="center" vertical="center"/>
    </xf>
    <xf numFmtId="43" fontId="10" fillId="0" borderId="0" xfId="1" applyFont="1" applyFill="1"/>
    <xf numFmtId="0" fontId="11" fillId="0" borderId="0" xfId="0" applyFont="1"/>
    <xf numFmtId="43" fontId="0" fillId="0" borderId="4" xfId="1" applyFont="1" applyBorder="1"/>
    <xf numFmtId="43" fontId="0" fillId="0" borderId="0" xfId="1" applyFont="1"/>
    <xf numFmtId="164" fontId="0" fillId="0" borderId="0" xfId="0" applyNumberFormat="1"/>
    <xf numFmtId="165" fontId="7" fillId="0" borderId="0" xfId="3" applyNumberFormat="1" applyFont="1" applyProtection="1">
      <protection locked="0"/>
    </xf>
    <xf numFmtId="165" fontId="8" fillId="0" borderId="0" xfId="3" applyNumberFormat="1" applyFont="1"/>
    <xf numFmtId="0" fontId="8" fillId="0" borderId="4" xfId="3" applyFont="1" applyBorder="1"/>
    <xf numFmtId="0" fontId="8" fillId="0" borderId="0" xfId="3" applyFont="1" applyAlignment="1">
      <alignment horizontal="left"/>
    </xf>
    <xf numFmtId="3" fontId="8" fillId="0" borderId="0" xfId="3" applyNumberFormat="1" applyFont="1"/>
    <xf numFmtId="0" fontId="8" fillId="0" borderId="4" xfId="3" applyFont="1" applyBorder="1" applyAlignment="1">
      <alignment vertical="top" wrapText="1"/>
    </xf>
    <xf numFmtId="165" fontId="8" fillId="0" borderId="0" xfId="3" applyNumberFormat="1" applyFont="1" applyAlignment="1">
      <alignment horizontal="left"/>
    </xf>
    <xf numFmtId="0" fontId="4" fillId="0" borderId="4" xfId="0" applyFont="1" applyBorder="1"/>
    <xf numFmtId="0" fontId="7" fillId="0" borderId="0" xfId="3" applyFont="1" applyAlignment="1">
      <alignment horizontal="left"/>
    </xf>
    <xf numFmtId="3" fontId="8" fillId="0" borderId="0" xfId="3" applyNumberFormat="1" applyFont="1" applyAlignment="1">
      <alignment horizontal="left"/>
    </xf>
    <xf numFmtId="0" fontId="8" fillId="0" borderId="4" xfId="0" applyFont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0" fontId="0" fillId="0" borderId="0" xfId="2" applyNumberFormat="1" applyFont="1"/>
    <xf numFmtId="10" fontId="0" fillId="0" borderId="4" xfId="2" applyNumberFormat="1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4" fillId="0" borderId="0" xfId="1" applyNumberFormat="1" applyFont="1" applyFill="1" applyBorder="1"/>
    <xf numFmtId="43" fontId="0" fillId="0" borderId="0" xfId="1" applyFont="1" applyBorder="1"/>
    <xf numFmtId="0" fontId="8" fillId="0" borderId="11" xfId="3" applyFont="1" applyBorder="1" applyAlignment="1">
      <alignment vertical="top" wrapText="1"/>
    </xf>
    <xf numFmtId="3" fontId="8" fillId="0" borderId="4" xfId="3" applyNumberFormat="1" applyFont="1" applyBorder="1" applyAlignment="1">
      <alignment vertical="top" wrapText="1"/>
    </xf>
    <xf numFmtId="0" fontId="12" fillId="2" borderId="0" xfId="0" applyFont="1" applyFill="1" applyAlignment="1">
      <alignment horizontal="center" vertical="center" wrapText="1"/>
    </xf>
    <xf numFmtId="0" fontId="8" fillId="0" borderId="12" xfId="3" applyFont="1" applyBorder="1" applyAlignment="1">
      <alignment vertical="top" wrapText="1"/>
    </xf>
    <xf numFmtId="164" fontId="4" fillId="0" borderId="11" xfId="1" applyNumberFormat="1" applyFont="1" applyFill="1" applyBorder="1"/>
    <xf numFmtId="164" fontId="4" fillId="0" borderId="5" xfId="1" applyNumberFormat="1" applyFont="1" applyFill="1" applyBorder="1"/>
    <xf numFmtId="43" fontId="4" fillId="0" borderId="11" xfId="1" applyFont="1" applyFill="1" applyBorder="1"/>
    <xf numFmtId="43" fontId="4" fillId="0" borderId="5" xfId="1" applyFont="1" applyFill="1" applyBorder="1"/>
    <xf numFmtId="10" fontId="0" fillId="0" borderId="11" xfId="2" applyNumberFormat="1" applyFont="1" applyBorder="1"/>
    <xf numFmtId="10" fontId="0" fillId="0" borderId="5" xfId="2" applyNumberFormat="1" applyFont="1" applyBorder="1"/>
    <xf numFmtId="43" fontId="0" fillId="0" borderId="11" xfId="1" applyFont="1" applyBorder="1"/>
    <xf numFmtId="43" fontId="0" fillId="0" borderId="5" xfId="1" applyFont="1" applyBorder="1"/>
    <xf numFmtId="166" fontId="0" fillId="0" borderId="0" xfId="0" applyNumberFormat="1"/>
    <xf numFmtId="0" fontId="4" fillId="7" borderId="4" xfId="0" applyFont="1" applyFill="1" applyBorder="1" applyAlignment="1">
      <alignment wrapText="1"/>
    </xf>
    <xf numFmtId="0" fontId="4" fillId="0" borderId="13" xfId="0" applyFont="1" applyBorder="1"/>
    <xf numFmtId="43" fontId="4" fillId="0" borderId="0" xfId="1" applyFont="1" applyFill="1"/>
    <xf numFmtId="43" fontId="0" fillId="0" borderId="0" xfId="1" applyFont="1" applyFill="1" applyBorder="1" applyAlignment="1">
      <alignment vertical="center"/>
    </xf>
    <xf numFmtId="43" fontId="0" fillId="0" borderId="0" xfId="1" applyFont="1" applyFill="1" applyBorder="1" applyAlignment="1">
      <alignment horizontal="right"/>
    </xf>
    <xf numFmtId="0" fontId="13" fillId="0" borderId="0" xfId="0" applyFont="1"/>
    <xf numFmtId="167" fontId="2" fillId="0" borderId="0" xfId="1" applyNumberFormat="1" applyFont="1" applyBorder="1" applyAlignment="1">
      <alignment horizontal="left" vertical="center"/>
    </xf>
    <xf numFmtId="167" fontId="2" fillId="2" borderId="0" xfId="1" applyNumberFormat="1" applyFont="1" applyFill="1" applyAlignment="1">
      <alignment horizontal="center" vertical="center" wrapText="1"/>
    </xf>
    <xf numFmtId="167" fontId="0" fillId="0" borderId="0" xfId="1" applyNumberFormat="1" applyFont="1"/>
    <xf numFmtId="167" fontId="0" fillId="0" borderId="4" xfId="1" applyNumberFormat="1" applyFont="1" applyBorder="1"/>
    <xf numFmtId="0" fontId="0" fillId="3" borderId="8" xfId="0" applyFill="1" applyBorder="1"/>
    <xf numFmtId="0" fontId="0" fillId="3" borderId="9" xfId="0" applyFill="1" applyBorder="1"/>
    <xf numFmtId="43" fontId="0" fillId="3" borderId="8" xfId="1" applyFont="1" applyFill="1" applyBorder="1"/>
    <xf numFmtId="43" fontId="0" fillId="3" borderId="10" xfId="1" applyFont="1" applyFill="1" applyBorder="1"/>
  </cellXfs>
  <cellStyles count="4">
    <cellStyle name="Millares" xfId="1" builtinId="3"/>
    <cellStyle name="Normal" xfId="0" builtinId="0"/>
    <cellStyle name="Normal 2" xfId="3" xr:uid="{142A77AC-F4BF-4AB7-9BFE-BA788B02D08E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0589-A809-410A-A88B-531EDDB7A4FD}">
  <sheetPr>
    <pageSetUpPr fitToPage="1"/>
  </sheetPr>
  <dimension ref="A1:L100"/>
  <sheetViews>
    <sheetView topLeftCell="A88" workbookViewId="0">
      <selection activeCell="G96" sqref="G96:I96"/>
    </sheetView>
  </sheetViews>
  <sheetFormatPr baseColWidth="10" defaultRowHeight="14.5" x14ac:dyDescent="0.35"/>
  <cols>
    <col min="1" max="1" width="50.36328125" style="26" bestFit="1" customWidth="1"/>
    <col min="2" max="2" width="20.6328125" style="26" customWidth="1"/>
    <col min="3" max="3" width="16.36328125" style="2" bestFit="1" customWidth="1"/>
    <col min="4" max="5" width="16.36328125" style="2" customWidth="1"/>
    <col min="6" max="6" width="20.453125" style="3" bestFit="1" customWidth="1"/>
    <col min="9" max="10" width="13" bestFit="1" customWidth="1"/>
  </cols>
  <sheetData>
    <row r="1" spans="1:9" ht="52.25" customHeight="1" thickBot="1" x14ac:dyDescent="0.4">
      <c r="A1" s="1" t="s">
        <v>0</v>
      </c>
      <c r="B1" s="60">
        <v>12</v>
      </c>
      <c r="C1" s="61" t="s">
        <v>51</v>
      </c>
      <c r="D1" s="61"/>
      <c r="E1" s="61"/>
    </row>
    <row r="2" spans="1:9" ht="44" thickBot="1" x14ac:dyDescent="0.4">
      <c r="A2" s="4" t="s">
        <v>1</v>
      </c>
      <c r="B2" s="4" t="s">
        <v>47</v>
      </c>
      <c r="C2" s="4" t="s">
        <v>50</v>
      </c>
      <c r="D2" s="70" t="s">
        <v>59</v>
      </c>
      <c r="E2" s="4" t="s">
        <v>71</v>
      </c>
      <c r="F2" s="4" t="s">
        <v>60</v>
      </c>
      <c r="G2" s="4" t="s">
        <v>2</v>
      </c>
      <c r="H2" s="4" t="s">
        <v>3</v>
      </c>
      <c r="I2" s="4" t="s">
        <v>4</v>
      </c>
    </row>
    <row r="3" spans="1:9" ht="15.5" thickTop="1" thickBot="1" x14ac:dyDescent="0.4">
      <c r="A3" s="5" t="s">
        <v>5</v>
      </c>
      <c r="B3" s="32"/>
    </row>
    <row r="4" spans="1:9" ht="15" thickTop="1" x14ac:dyDescent="0.35">
      <c r="A4" s="6" t="s">
        <v>6</v>
      </c>
      <c r="B4" s="49"/>
    </row>
    <row r="5" spans="1:9" x14ac:dyDescent="0.35">
      <c r="A5" s="7" t="s">
        <v>43</v>
      </c>
      <c r="B5" s="50"/>
      <c r="C5" s="8"/>
      <c r="D5" s="8"/>
      <c r="E5" s="8"/>
      <c r="F5" s="9"/>
    </row>
    <row r="6" spans="1:9" x14ac:dyDescent="0.35">
      <c r="A6" s="10" t="s">
        <v>7</v>
      </c>
      <c r="B6" s="51">
        <f>109+220+146+15+77+22+100</f>
        <v>689</v>
      </c>
      <c r="C6" s="11">
        <f t="shared" ref="C6:C11" si="0">B6*$B$1</f>
        <v>8268</v>
      </c>
      <c r="D6" s="11">
        <f>2538</f>
        <v>2538</v>
      </c>
      <c r="E6" s="11">
        <f t="shared" ref="E6:E11" si="1">C6+D6</f>
        <v>10806</v>
      </c>
      <c r="F6" s="12">
        <v>5.74</v>
      </c>
      <c r="G6" s="63"/>
      <c r="H6" s="46">
        <f t="shared" ref="H6:H11" si="2">E6*F6*(1-G6)</f>
        <v>62026.44</v>
      </c>
      <c r="I6" s="46"/>
    </row>
    <row r="7" spans="1:9" x14ac:dyDescent="0.35">
      <c r="A7" s="10" t="s">
        <v>8</v>
      </c>
      <c r="B7" s="51">
        <f>89+2+37+6+26</f>
        <v>160</v>
      </c>
      <c r="C7" s="11">
        <f t="shared" si="0"/>
        <v>1920</v>
      </c>
      <c r="D7" s="11">
        <f>390+1058</f>
        <v>1448</v>
      </c>
      <c r="E7" s="11">
        <f t="shared" si="1"/>
        <v>3368</v>
      </c>
      <c r="F7" s="12">
        <v>5.93</v>
      </c>
      <c r="G7" s="63"/>
      <c r="H7" s="46">
        <f t="shared" si="2"/>
        <v>19972.239999999998</v>
      </c>
      <c r="I7" s="46"/>
    </row>
    <row r="8" spans="1:9" x14ac:dyDescent="0.35">
      <c r="A8" s="10" t="s">
        <v>9</v>
      </c>
      <c r="B8" s="51">
        <f>4+5+2</f>
        <v>11</v>
      </c>
      <c r="C8" s="11">
        <f t="shared" si="0"/>
        <v>132</v>
      </c>
      <c r="D8" s="11">
        <v>11</v>
      </c>
      <c r="E8" s="11">
        <f t="shared" si="1"/>
        <v>143</v>
      </c>
      <c r="F8" s="12">
        <v>6.53</v>
      </c>
      <c r="G8" s="63"/>
      <c r="H8" s="46">
        <f t="shared" si="2"/>
        <v>933.79000000000008</v>
      </c>
      <c r="I8" s="46"/>
    </row>
    <row r="9" spans="1:9" x14ac:dyDescent="0.35">
      <c r="A9" s="10" t="s">
        <v>10</v>
      </c>
      <c r="B9" s="51">
        <v>1</v>
      </c>
      <c r="C9" s="11">
        <f t="shared" si="0"/>
        <v>12</v>
      </c>
      <c r="D9" s="11">
        <v>1</v>
      </c>
      <c r="E9" s="11">
        <f t="shared" si="1"/>
        <v>13</v>
      </c>
      <c r="F9" s="12">
        <v>8.48</v>
      </c>
      <c r="G9" s="63"/>
      <c r="H9" s="46">
        <f t="shared" si="2"/>
        <v>110.24000000000001</v>
      </c>
      <c r="I9" s="46"/>
    </row>
    <row r="10" spans="1:9" x14ac:dyDescent="0.35">
      <c r="A10" s="10" t="s">
        <v>11</v>
      </c>
      <c r="B10" s="51">
        <v>1</v>
      </c>
      <c r="C10" s="11">
        <f t="shared" si="0"/>
        <v>12</v>
      </c>
      <c r="D10" s="11">
        <v>1</v>
      </c>
      <c r="E10" s="11">
        <f t="shared" si="1"/>
        <v>13</v>
      </c>
      <c r="F10" s="12">
        <v>11.68</v>
      </c>
      <c r="G10" s="63"/>
      <c r="H10" s="46">
        <f t="shared" si="2"/>
        <v>151.84</v>
      </c>
      <c r="I10" s="46"/>
    </row>
    <row r="11" spans="1:9" x14ac:dyDescent="0.35">
      <c r="A11" s="10" t="s">
        <v>12</v>
      </c>
      <c r="B11" s="51">
        <v>1</v>
      </c>
      <c r="C11" s="11">
        <f t="shared" si="0"/>
        <v>12</v>
      </c>
      <c r="D11" s="11">
        <v>1</v>
      </c>
      <c r="E11" s="11">
        <f t="shared" si="1"/>
        <v>13</v>
      </c>
      <c r="F11" s="12">
        <v>12.23</v>
      </c>
      <c r="G11" s="63"/>
      <c r="H11" s="46">
        <f t="shared" si="2"/>
        <v>158.99</v>
      </c>
      <c r="I11" s="46"/>
    </row>
    <row r="12" spans="1:9" x14ac:dyDescent="0.35">
      <c r="A12" s="14"/>
      <c r="B12" s="14">
        <f>SUM(B6:B11)</f>
        <v>863</v>
      </c>
      <c r="C12" s="14">
        <f>SUM(C6:C11)</f>
        <v>10356</v>
      </c>
      <c r="D12" s="14">
        <f>SUM(D6:D11)</f>
        <v>4000</v>
      </c>
      <c r="E12" s="15"/>
      <c r="F12" s="16"/>
      <c r="H12" s="47"/>
      <c r="I12" s="47"/>
    </row>
    <row r="13" spans="1:9" hidden="1" x14ac:dyDescent="0.35">
      <c r="A13" s="17" t="s">
        <v>13</v>
      </c>
      <c r="B13" s="52"/>
      <c r="C13" s="18"/>
      <c r="D13" s="18"/>
      <c r="E13" s="18"/>
      <c r="F13" s="16"/>
      <c r="H13" s="47"/>
      <c r="I13" s="47"/>
    </row>
    <row r="14" spans="1:9" hidden="1" x14ac:dyDescent="0.35">
      <c r="A14" s="10" t="s">
        <v>7</v>
      </c>
      <c r="B14" s="51"/>
      <c r="C14" s="11">
        <v>833</v>
      </c>
      <c r="D14" s="11"/>
      <c r="E14" s="11"/>
      <c r="F14" s="12">
        <v>4.1500000000000004</v>
      </c>
      <c r="G14" s="13"/>
      <c r="H14" s="46"/>
      <c r="I14" s="46"/>
    </row>
    <row r="15" spans="1:9" hidden="1" x14ac:dyDescent="0.35">
      <c r="A15" s="10" t="s">
        <v>8</v>
      </c>
      <c r="B15" s="51"/>
      <c r="C15" s="11">
        <v>150</v>
      </c>
      <c r="D15" s="11"/>
      <c r="E15" s="11"/>
      <c r="F15" s="12">
        <v>4.25</v>
      </c>
      <c r="G15" s="13"/>
      <c r="H15" s="46"/>
      <c r="I15" s="46"/>
    </row>
    <row r="16" spans="1:9" hidden="1" x14ac:dyDescent="0.35">
      <c r="A16" s="10" t="s">
        <v>9</v>
      </c>
      <c r="B16" s="51"/>
      <c r="C16" s="11">
        <v>160</v>
      </c>
      <c r="D16" s="11"/>
      <c r="E16" s="11"/>
      <c r="F16" s="12">
        <v>4.7</v>
      </c>
      <c r="G16" s="13"/>
      <c r="H16" s="46"/>
      <c r="I16" s="46"/>
    </row>
    <row r="17" spans="1:9" hidden="1" x14ac:dyDescent="0.35">
      <c r="A17" s="10" t="s">
        <v>10</v>
      </c>
      <c r="B17" s="51"/>
      <c r="C17" s="11">
        <v>160</v>
      </c>
      <c r="D17" s="11"/>
      <c r="E17" s="11"/>
      <c r="F17" s="12">
        <v>5.95</v>
      </c>
      <c r="G17" s="13"/>
      <c r="H17" s="46"/>
      <c r="I17" s="46"/>
    </row>
    <row r="18" spans="1:9" hidden="1" x14ac:dyDescent="0.35">
      <c r="A18" s="10" t="s">
        <v>11</v>
      </c>
      <c r="B18" s="51"/>
      <c r="C18" s="11">
        <v>14</v>
      </c>
      <c r="D18" s="11"/>
      <c r="E18" s="11"/>
      <c r="F18" s="12">
        <v>8.6</v>
      </c>
      <c r="G18" s="13"/>
      <c r="H18" s="46"/>
      <c r="I18" s="46"/>
    </row>
    <row r="19" spans="1:9" hidden="1" x14ac:dyDescent="0.35">
      <c r="A19" s="10" t="s">
        <v>12</v>
      </c>
      <c r="B19" s="51"/>
      <c r="C19" s="11">
        <v>14</v>
      </c>
      <c r="D19" s="11"/>
      <c r="E19" s="11"/>
      <c r="F19" s="12">
        <v>9.0500000000000007</v>
      </c>
      <c r="G19" s="13"/>
      <c r="H19" s="46"/>
      <c r="I19" s="46"/>
    </row>
    <row r="20" spans="1:9" hidden="1" x14ac:dyDescent="0.35">
      <c r="A20" s="14"/>
      <c r="B20" s="14"/>
      <c r="C20" s="15"/>
      <c r="D20" s="15"/>
      <c r="E20" s="15"/>
      <c r="F20" s="16"/>
      <c r="H20" s="47"/>
      <c r="I20" s="47"/>
    </row>
    <row r="21" spans="1:9" hidden="1" x14ac:dyDescent="0.35">
      <c r="A21" s="19" t="s">
        <v>14</v>
      </c>
      <c r="B21" s="42"/>
      <c r="C21" s="18"/>
      <c r="D21" s="18"/>
      <c r="E21" s="18"/>
      <c r="F21" s="16"/>
      <c r="H21" s="47"/>
      <c r="I21" s="47"/>
    </row>
    <row r="22" spans="1:9" hidden="1" x14ac:dyDescent="0.35">
      <c r="A22" s="10" t="s">
        <v>7</v>
      </c>
      <c r="B22" s="51"/>
      <c r="C22" s="11">
        <v>3000</v>
      </c>
      <c r="D22" s="11"/>
      <c r="E22" s="11"/>
      <c r="F22" s="12">
        <v>4.1500000000000004</v>
      </c>
      <c r="G22" s="13"/>
      <c r="H22" s="46"/>
      <c r="I22" s="46"/>
    </row>
    <row r="23" spans="1:9" hidden="1" x14ac:dyDescent="0.35">
      <c r="A23" s="10" t="s">
        <v>8</v>
      </c>
      <c r="B23" s="51"/>
      <c r="C23" s="11">
        <v>468</v>
      </c>
      <c r="D23" s="11"/>
      <c r="E23" s="11"/>
      <c r="F23" s="12">
        <v>4.25</v>
      </c>
      <c r="G23" s="13"/>
      <c r="H23" s="46"/>
      <c r="I23" s="46"/>
    </row>
    <row r="24" spans="1:9" hidden="1" x14ac:dyDescent="0.35">
      <c r="A24" s="10" t="s">
        <v>9</v>
      </c>
      <c r="B24" s="51"/>
      <c r="C24" s="11">
        <v>200</v>
      </c>
      <c r="D24" s="11"/>
      <c r="E24" s="11"/>
      <c r="F24" s="12">
        <v>4.7</v>
      </c>
      <c r="G24" s="13"/>
      <c r="H24" s="46"/>
      <c r="I24" s="46"/>
    </row>
    <row r="25" spans="1:9" hidden="1" x14ac:dyDescent="0.35">
      <c r="A25" s="10" t="s">
        <v>10</v>
      </c>
      <c r="B25" s="51"/>
      <c r="C25" s="11">
        <v>185</v>
      </c>
      <c r="D25" s="11"/>
      <c r="E25" s="11"/>
      <c r="F25" s="12">
        <v>5.95</v>
      </c>
      <c r="G25" s="13"/>
      <c r="H25" s="46"/>
      <c r="I25" s="46"/>
    </row>
    <row r="26" spans="1:9" hidden="1" x14ac:dyDescent="0.35">
      <c r="A26" s="10" t="s">
        <v>11</v>
      </c>
      <c r="B26" s="51"/>
      <c r="C26" s="11">
        <v>55</v>
      </c>
      <c r="D26" s="11"/>
      <c r="E26" s="11"/>
      <c r="F26" s="12">
        <v>8.6</v>
      </c>
      <c r="G26" s="13"/>
      <c r="H26" s="46"/>
      <c r="I26" s="46"/>
    </row>
    <row r="27" spans="1:9" hidden="1" x14ac:dyDescent="0.35">
      <c r="A27" s="10" t="s">
        <v>12</v>
      </c>
      <c r="B27" s="51"/>
      <c r="C27" s="11">
        <v>45</v>
      </c>
      <c r="D27" s="11"/>
      <c r="E27" s="11"/>
      <c r="F27" s="12">
        <v>9.0500000000000007</v>
      </c>
      <c r="G27" s="13"/>
      <c r="H27" s="46"/>
      <c r="I27" s="46"/>
    </row>
    <row r="28" spans="1:9" x14ac:dyDescent="0.35">
      <c r="A28" s="14"/>
      <c r="B28" s="14"/>
      <c r="C28" s="15"/>
      <c r="D28" s="15"/>
      <c r="E28" s="15"/>
      <c r="F28" s="16"/>
      <c r="H28" s="47"/>
      <c r="I28" s="47"/>
    </row>
    <row r="29" spans="1:9" x14ac:dyDescent="0.35">
      <c r="A29" s="20"/>
      <c r="B29" s="53"/>
      <c r="C29" s="15"/>
      <c r="D29" s="15"/>
      <c r="E29" s="15"/>
      <c r="F29" s="16"/>
      <c r="H29" s="47"/>
      <c r="I29" s="47"/>
    </row>
    <row r="30" spans="1:9" x14ac:dyDescent="0.35">
      <c r="A30" s="21" t="s">
        <v>15</v>
      </c>
      <c r="B30" s="32"/>
      <c r="C30" s="15"/>
      <c r="D30" s="15"/>
      <c r="E30" s="15"/>
      <c r="F30" s="16"/>
      <c r="H30" s="47"/>
      <c r="I30" s="47"/>
    </row>
    <row r="31" spans="1:9" x14ac:dyDescent="0.35">
      <c r="A31" s="22"/>
      <c r="B31" s="22"/>
      <c r="C31" s="15"/>
      <c r="D31" s="15"/>
      <c r="E31" s="15"/>
      <c r="F31" s="16"/>
      <c r="H31" s="47"/>
      <c r="I31" s="47"/>
    </row>
    <row r="32" spans="1:9" x14ac:dyDescent="0.35">
      <c r="A32" s="19" t="s">
        <v>52</v>
      </c>
      <c r="B32" s="42"/>
      <c r="C32" s="8"/>
      <c r="D32" s="8"/>
      <c r="E32" s="8"/>
      <c r="F32" s="16"/>
      <c r="H32" s="47"/>
      <c r="I32" s="47"/>
    </row>
    <row r="33" spans="1:9" x14ac:dyDescent="0.35">
      <c r="A33" s="23" t="s">
        <v>56</v>
      </c>
      <c r="B33" s="54">
        <v>40</v>
      </c>
      <c r="C33" s="11">
        <f>B33*$B$1</f>
        <v>480</v>
      </c>
      <c r="D33" s="11">
        <v>0</v>
      </c>
      <c r="E33" s="11">
        <f t="shared" ref="E33:E40" si="3">D33+C33</f>
        <v>480</v>
      </c>
      <c r="F33" s="12">
        <v>2.4</v>
      </c>
      <c r="G33" s="63"/>
      <c r="H33" s="46">
        <f>E33*F33*(1-G33)</f>
        <v>1152</v>
      </c>
      <c r="I33" s="46"/>
    </row>
    <row r="34" spans="1:9" x14ac:dyDescent="0.35">
      <c r="A34" s="23" t="s">
        <v>53</v>
      </c>
      <c r="B34" s="54">
        <f>B33</f>
        <v>40</v>
      </c>
      <c r="C34" s="11">
        <f t="shared" ref="C34:C42" si="4">B34*$B$1</f>
        <v>480</v>
      </c>
      <c r="D34" s="11">
        <v>0</v>
      </c>
      <c r="E34" s="11">
        <f t="shared" si="3"/>
        <v>480</v>
      </c>
      <c r="F34" s="12">
        <v>2.4</v>
      </c>
      <c r="G34" s="63"/>
      <c r="H34" s="46">
        <f t="shared" ref="H34:H42" si="5">E34*F34*(1-G34)</f>
        <v>1152</v>
      </c>
      <c r="I34" s="46"/>
    </row>
    <row r="35" spans="1:9" x14ac:dyDescent="0.35">
      <c r="A35" s="23" t="s">
        <v>57</v>
      </c>
      <c r="B35" s="54">
        <f>B34</f>
        <v>40</v>
      </c>
      <c r="C35" s="11">
        <f t="shared" si="4"/>
        <v>480</v>
      </c>
      <c r="D35" s="11">
        <f>D33</f>
        <v>0</v>
      </c>
      <c r="E35" s="11">
        <f t="shared" si="3"/>
        <v>480</v>
      </c>
      <c r="F35" s="12">
        <v>0.83</v>
      </c>
      <c r="G35" s="63"/>
      <c r="H35" s="46">
        <f t="shared" si="5"/>
        <v>398.4</v>
      </c>
      <c r="I35" s="46"/>
    </row>
    <row r="36" spans="1:9" x14ac:dyDescent="0.35">
      <c r="A36" s="23" t="s">
        <v>58</v>
      </c>
      <c r="B36" s="54">
        <v>1</v>
      </c>
      <c r="C36" s="11">
        <f t="shared" si="4"/>
        <v>12</v>
      </c>
      <c r="D36" s="11">
        <v>0</v>
      </c>
      <c r="E36" s="11">
        <f t="shared" si="3"/>
        <v>12</v>
      </c>
      <c r="F36" s="12">
        <v>1.75</v>
      </c>
      <c r="G36" s="63"/>
      <c r="H36" s="46">
        <f t="shared" si="5"/>
        <v>21</v>
      </c>
      <c r="I36" s="46"/>
    </row>
    <row r="37" spans="1:9" x14ac:dyDescent="0.35">
      <c r="A37" s="68"/>
      <c r="B37" s="68"/>
      <c r="C37" s="72"/>
      <c r="D37" s="72"/>
      <c r="E37" s="72"/>
      <c r="F37" s="74"/>
      <c r="G37" s="76"/>
      <c r="H37" s="78"/>
      <c r="I37" s="78"/>
    </row>
    <row r="38" spans="1:9" x14ac:dyDescent="0.35">
      <c r="A38" s="19" t="s">
        <v>54</v>
      </c>
      <c r="B38" s="71"/>
      <c r="C38" s="73"/>
      <c r="D38" s="73"/>
      <c r="E38" s="73"/>
      <c r="F38" s="75"/>
      <c r="G38" s="77"/>
      <c r="H38" s="79"/>
      <c r="I38" s="79"/>
    </row>
    <row r="39" spans="1:9" x14ac:dyDescent="0.35">
      <c r="A39" s="23" t="s">
        <v>56</v>
      </c>
      <c r="B39" s="69">
        <f>B12-B33</f>
        <v>823</v>
      </c>
      <c r="C39" s="11">
        <f t="shared" si="4"/>
        <v>9876</v>
      </c>
      <c r="D39" s="11">
        <f>SUM(D6:D11)</f>
        <v>4000</v>
      </c>
      <c r="E39" s="11">
        <f t="shared" si="3"/>
        <v>13876</v>
      </c>
      <c r="F39" s="12">
        <v>2.4</v>
      </c>
      <c r="G39" s="13"/>
      <c r="H39" s="46">
        <f t="shared" si="5"/>
        <v>33302.400000000001</v>
      </c>
      <c r="I39" s="46"/>
    </row>
    <row r="40" spans="1:9" x14ac:dyDescent="0.35">
      <c r="A40" s="23" t="s">
        <v>55</v>
      </c>
      <c r="B40" s="69">
        <f>B39</f>
        <v>823</v>
      </c>
      <c r="C40" s="11">
        <f t="shared" si="4"/>
        <v>9876</v>
      </c>
      <c r="D40" s="11">
        <f>D39</f>
        <v>4000</v>
      </c>
      <c r="E40" s="11">
        <f t="shared" si="3"/>
        <v>13876</v>
      </c>
      <c r="F40" s="12">
        <v>1.03</v>
      </c>
      <c r="G40" s="13"/>
      <c r="H40" s="46">
        <f t="shared" si="5"/>
        <v>14292.28</v>
      </c>
      <c r="I40" s="46"/>
    </row>
    <row r="41" spans="1:9" x14ac:dyDescent="0.35">
      <c r="A41" s="23" t="s">
        <v>57</v>
      </c>
      <c r="B41" s="69">
        <f>B40</f>
        <v>823</v>
      </c>
      <c r="C41" s="11">
        <f t="shared" si="4"/>
        <v>9876</v>
      </c>
      <c r="D41" s="11">
        <f>D39</f>
        <v>4000</v>
      </c>
      <c r="E41" s="11">
        <f>D41+C41</f>
        <v>13876</v>
      </c>
      <c r="F41" s="12">
        <v>0.83</v>
      </c>
      <c r="G41" s="13"/>
      <c r="H41" s="46">
        <f t="shared" si="5"/>
        <v>11517.08</v>
      </c>
      <c r="I41" s="46"/>
    </row>
    <row r="42" spans="1:9" x14ac:dyDescent="0.35">
      <c r="A42" s="23" t="s">
        <v>58</v>
      </c>
      <c r="B42" s="54">
        <v>1</v>
      </c>
      <c r="C42" s="11">
        <f t="shared" si="4"/>
        <v>12</v>
      </c>
      <c r="D42" s="11">
        <v>0</v>
      </c>
      <c r="E42" s="11">
        <f>D42+C42</f>
        <v>12</v>
      </c>
      <c r="F42" s="12">
        <v>1.75</v>
      </c>
      <c r="G42" s="13"/>
      <c r="H42" s="46">
        <f t="shared" si="5"/>
        <v>21</v>
      </c>
      <c r="I42" s="46"/>
    </row>
    <row r="43" spans="1:9" x14ac:dyDescent="0.35">
      <c r="B43" s="24"/>
      <c r="C43" s="66"/>
      <c r="D43" s="66"/>
      <c r="E43" s="66"/>
      <c r="F43" s="16"/>
      <c r="H43" s="67"/>
      <c r="I43" s="67"/>
    </row>
    <row r="44" spans="1:9" x14ac:dyDescent="0.35">
      <c r="A44" s="24"/>
      <c r="B44" s="24">
        <f>B41+B34</f>
        <v>863</v>
      </c>
      <c r="C44" s="24">
        <f>C41+C34</f>
        <v>10356</v>
      </c>
      <c r="D44" s="24">
        <f>D41+D34</f>
        <v>4000</v>
      </c>
      <c r="E44" s="15"/>
      <c r="F44" s="16"/>
      <c r="H44" s="47"/>
      <c r="I44" s="47"/>
    </row>
    <row r="45" spans="1:9" ht="15" thickBot="1" x14ac:dyDescent="0.4">
      <c r="A45" s="25" t="s">
        <v>20</v>
      </c>
      <c r="B45" s="32"/>
      <c r="C45" s="15"/>
      <c r="D45" s="15"/>
      <c r="E45" s="15"/>
      <c r="F45" s="16"/>
      <c r="H45" s="47"/>
      <c r="I45" s="47"/>
    </row>
    <row r="46" spans="1:9" ht="15" thickTop="1" x14ac:dyDescent="0.35">
      <c r="C46" s="15"/>
      <c r="D46" s="15"/>
      <c r="E46" s="15"/>
      <c r="F46" s="16"/>
      <c r="H46" s="47"/>
      <c r="I46" s="47"/>
    </row>
    <row r="47" spans="1:9" hidden="1" x14ac:dyDescent="0.35">
      <c r="A47" s="27" t="s">
        <v>21</v>
      </c>
      <c r="B47" s="55"/>
      <c r="C47" s="28"/>
      <c r="D47" s="28"/>
      <c r="E47" s="28"/>
      <c r="F47" s="26"/>
      <c r="H47" s="47"/>
      <c r="I47" s="47"/>
    </row>
    <row r="48" spans="1:9" hidden="1" x14ac:dyDescent="0.35">
      <c r="A48" s="29" t="s">
        <v>22</v>
      </c>
      <c r="B48" s="56"/>
      <c r="C48" s="11">
        <v>1</v>
      </c>
      <c r="D48" s="11"/>
      <c r="E48" s="11"/>
      <c r="F48" s="30">
        <v>18.55</v>
      </c>
      <c r="G48" s="13"/>
      <c r="H48" s="46"/>
      <c r="I48" s="46"/>
    </row>
    <row r="49" spans="1:9" hidden="1" x14ac:dyDescent="0.35">
      <c r="A49" s="29" t="s">
        <v>23</v>
      </c>
      <c r="B49" s="56"/>
      <c r="C49" s="11">
        <v>1</v>
      </c>
      <c r="D49" s="11"/>
      <c r="E49" s="11"/>
      <c r="F49" s="30">
        <v>22.73</v>
      </c>
      <c r="G49" s="13"/>
      <c r="H49" s="46"/>
      <c r="I49" s="46"/>
    </row>
    <row r="50" spans="1:9" hidden="1" x14ac:dyDescent="0.35">
      <c r="A50" s="29" t="s">
        <v>24</v>
      </c>
      <c r="B50" s="56"/>
      <c r="C50" s="11">
        <v>1</v>
      </c>
      <c r="D50" s="11"/>
      <c r="E50" s="11"/>
      <c r="F50" s="30">
        <v>27.27</v>
      </c>
      <c r="G50" s="13"/>
      <c r="H50" s="46"/>
      <c r="I50" s="46"/>
    </row>
    <row r="51" spans="1:9" hidden="1" x14ac:dyDescent="0.35">
      <c r="A51" s="29" t="s">
        <v>25</v>
      </c>
      <c r="B51" s="56"/>
      <c r="C51" s="11">
        <v>1</v>
      </c>
      <c r="D51" s="11"/>
      <c r="E51" s="11"/>
      <c r="F51" s="30">
        <v>3</v>
      </c>
      <c r="G51" s="13"/>
      <c r="H51" s="46"/>
      <c r="I51" s="46"/>
    </row>
    <row r="52" spans="1:9" x14ac:dyDescent="0.35">
      <c r="C52" s="15"/>
      <c r="D52" s="15"/>
      <c r="E52" s="15"/>
      <c r="F52" s="31"/>
      <c r="H52" s="47"/>
      <c r="I52" s="47"/>
    </row>
    <row r="53" spans="1:9" x14ac:dyDescent="0.35">
      <c r="A53" s="27" t="s">
        <v>26</v>
      </c>
      <c r="B53" s="55"/>
      <c r="C53" s="15"/>
      <c r="D53" s="15"/>
      <c r="E53" s="15"/>
      <c r="F53" s="31"/>
      <c r="H53" s="47"/>
      <c r="I53" s="47"/>
    </row>
    <row r="54" spans="1:9" x14ac:dyDescent="0.35">
      <c r="A54" s="29" t="s">
        <v>22</v>
      </c>
      <c r="B54" s="56"/>
      <c r="C54" s="11">
        <v>1</v>
      </c>
      <c r="D54" s="11"/>
      <c r="E54" s="11">
        <f>C54+D54</f>
        <v>1</v>
      </c>
      <c r="F54" s="30">
        <v>12.69</v>
      </c>
      <c r="G54" s="63"/>
      <c r="H54" s="46">
        <f>E54*F54*(1-G54)</f>
        <v>12.69</v>
      </c>
      <c r="I54" s="46"/>
    </row>
    <row r="55" spans="1:9" x14ac:dyDescent="0.35">
      <c r="A55" s="29" t="s">
        <v>23</v>
      </c>
      <c r="B55" s="56"/>
      <c r="C55" s="11">
        <v>1</v>
      </c>
      <c r="D55" s="11"/>
      <c r="E55" s="11">
        <f t="shared" ref="E55:E61" si="6">C55+D55</f>
        <v>1</v>
      </c>
      <c r="F55" s="30">
        <v>15.62</v>
      </c>
      <c r="G55" s="63"/>
      <c r="H55" s="46">
        <f t="shared" ref="H55:H61" si="7">E55*F55*(1-G55)</f>
        <v>15.62</v>
      </c>
      <c r="I55" s="46"/>
    </row>
    <row r="56" spans="1:9" x14ac:dyDescent="0.35">
      <c r="A56" s="29" t="s">
        <v>27</v>
      </c>
      <c r="B56" s="56"/>
      <c r="C56" s="11">
        <v>1</v>
      </c>
      <c r="D56" s="11"/>
      <c r="E56" s="11">
        <f t="shared" si="6"/>
        <v>1</v>
      </c>
      <c r="F56" s="30">
        <v>20.45</v>
      </c>
      <c r="G56" s="63"/>
      <c r="H56" s="46">
        <f t="shared" si="7"/>
        <v>20.45</v>
      </c>
      <c r="I56" s="46"/>
    </row>
    <row r="57" spans="1:9" x14ac:dyDescent="0.35">
      <c r="A57" s="29" t="s">
        <v>28</v>
      </c>
      <c r="B57" s="56"/>
      <c r="C57" s="11">
        <v>1</v>
      </c>
      <c r="D57" s="11"/>
      <c r="E57" s="11">
        <f t="shared" si="6"/>
        <v>1</v>
      </c>
      <c r="F57" s="30">
        <v>24.34</v>
      </c>
      <c r="G57" s="63"/>
      <c r="H57" s="46">
        <f t="shared" si="7"/>
        <v>24.34</v>
      </c>
      <c r="I57" s="46"/>
    </row>
    <row r="58" spans="1:9" x14ac:dyDescent="0.35">
      <c r="A58" s="29" t="s">
        <v>29</v>
      </c>
      <c r="B58" s="56"/>
      <c r="C58" s="11">
        <v>1</v>
      </c>
      <c r="D58" s="11"/>
      <c r="E58" s="11">
        <f t="shared" si="6"/>
        <v>1</v>
      </c>
      <c r="F58" s="30">
        <v>29.67</v>
      </c>
      <c r="G58" s="63"/>
      <c r="H58" s="46">
        <f t="shared" si="7"/>
        <v>29.67</v>
      </c>
      <c r="I58" s="46"/>
    </row>
    <row r="59" spans="1:9" x14ac:dyDescent="0.35">
      <c r="A59" s="29" t="s">
        <v>30</v>
      </c>
      <c r="B59" s="56"/>
      <c r="C59" s="11">
        <v>1</v>
      </c>
      <c r="D59" s="11"/>
      <c r="E59" s="11">
        <f t="shared" si="6"/>
        <v>1</v>
      </c>
      <c r="F59" s="30">
        <v>35.119999999999997</v>
      </c>
      <c r="G59" s="63"/>
      <c r="H59" s="46">
        <f t="shared" si="7"/>
        <v>35.119999999999997</v>
      </c>
      <c r="I59" s="46"/>
    </row>
    <row r="60" spans="1:9" x14ac:dyDescent="0.35">
      <c r="A60" s="29" t="s">
        <v>31</v>
      </c>
      <c r="B60" s="56"/>
      <c r="C60" s="11">
        <v>1</v>
      </c>
      <c r="D60" s="11"/>
      <c r="E60" s="11">
        <f t="shared" si="6"/>
        <v>1</v>
      </c>
      <c r="F60" s="30">
        <v>40.409999999999997</v>
      </c>
      <c r="G60" s="63"/>
      <c r="H60" s="46">
        <f t="shared" si="7"/>
        <v>40.409999999999997</v>
      </c>
      <c r="I60" s="46"/>
    </row>
    <row r="61" spans="1:9" x14ac:dyDescent="0.35">
      <c r="A61" s="29" t="s">
        <v>25</v>
      </c>
      <c r="B61" s="56"/>
      <c r="C61" s="11">
        <v>1</v>
      </c>
      <c r="D61" s="11"/>
      <c r="E61" s="11">
        <f t="shared" si="6"/>
        <v>1</v>
      </c>
      <c r="F61" s="30">
        <v>1.1599999999999999</v>
      </c>
      <c r="G61" s="63"/>
      <c r="H61" s="46">
        <f t="shared" si="7"/>
        <v>1.1599999999999999</v>
      </c>
      <c r="I61" s="46"/>
    </row>
    <row r="62" spans="1:9" ht="15" thickBot="1" x14ac:dyDescent="0.4">
      <c r="A62" s="32"/>
      <c r="B62" s="32"/>
      <c r="C62" s="15"/>
      <c r="D62" s="15"/>
      <c r="E62" s="15"/>
      <c r="F62" s="31"/>
      <c r="H62" s="47"/>
      <c r="I62" s="47"/>
    </row>
    <row r="63" spans="1:9" ht="15" thickBot="1" x14ac:dyDescent="0.4">
      <c r="A63" s="33" t="s">
        <v>32</v>
      </c>
      <c r="B63" s="57"/>
      <c r="C63" s="15"/>
      <c r="D63" s="15"/>
      <c r="E63" s="15"/>
      <c r="F63" s="16"/>
      <c r="H63" s="47"/>
      <c r="I63" s="47"/>
    </row>
    <row r="64" spans="1:9" x14ac:dyDescent="0.35">
      <c r="A64" s="24"/>
      <c r="B64" s="24"/>
      <c r="C64" s="15"/>
      <c r="D64" s="15"/>
      <c r="E64" s="15"/>
      <c r="F64" s="16"/>
      <c r="H64" s="47"/>
      <c r="I64" s="47"/>
    </row>
    <row r="65" spans="1:12" x14ac:dyDescent="0.35">
      <c r="A65" s="34" t="s">
        <v>33</v>
      </c>
      <c r="B65" s="58"/>
      <c r="C65" s="15"/>
      <c r="D65" s="15"/>
      <c r="E65" s="15"/>
      <c r="F65" s="16"/>
      <c r="H65" s="47"/>
      <c r="I65" s="47"/>
    </row>
    <row r="66" spans="1:12" x14ac:dyDescent="0.35">
      <c r="A66" s="35" t="s">
        <v>34</v>
      </c>
      <c r="B66" s="51"/>
      <c r="C66" s="11">
        <v>10</v>
      </c>
      <c r="D66" s="11"/>
      <c r="E66" s="11">
        <f>C66+D66</f>
        <v>10</v>
      </c>
      <c r="F66" s="12">
        <v>10</v>
      </c>
      <c r="G66" s="13"/>
      <c r="H66" s="46">
        <f>E66*F66</f>
        <v>100</v>
      </c>
      <c r="I66" s="46"/>
      <c r="J66" t="s">
        <v>45</v>
      </c>
    </row>
    <row r="67" spans="1:12" x14ac:dyDescent="0.35">
      <c r="A67" s="35" t="s">
        <v>35</v>
      </c>
      <c r="B67" s="51"/>
      <c r="C67" s="11">
        <v>10</v>
      </c>
      <c r="D67" s="11"/>
      <c r="E67" s="11">
        <f>C67+D67</f>
        <v>10</v>
      </c>
      <c r="F67" s="12">
        <v>2.5</v>
      </c>
      <c r="G67" s="13"/>
      <c r="H67" s="46">
        <f>E67*F67</f>
        <v>25</v>
      </c>
      <c r="I67" s="46"/>
      <c r="J67" t="s">
        <v>45</v>
      </c>
    </row>
    <row r="68" spans="1:12" x14ac:dyDescent="0.35">
      <c r="A68" s="29" t="s">
        <v>36</v>
      </c>
      <c r="B68" s="56"/>
      <c r="C68" s="11">
        <v>10</v>
      </c>
      <c r="D68" s="11"/>
      <c r="E68" s="11">
        <f>C68+D68</f>
        <v>10</v>
      </c>
      <c r="F68" s="12">
        <v>5.5</v>
      </c>
      <c r="G68" s="13"/>
      <c r="H68" s="46">
        <f>E68*F68</f>
        <v>55</v>
      </c>
      <c r="I68" s="46"/>
      <c r="J68" t="s">
        <v>45</v>
      </c>
    </row>
    <row r="69" spans="1:12" x14ac:dyDescent="0.35">
      <c r="C69" s="15"/>
      <c r="D69" s="15"/>
      <c r="E69" s="15"/>
      <c r="F69" s="16"/>
      <c r="H69" s="47"/>
      <c r="I69" s="47"/>
    </row>
    <row r="70" spans="1:12" x14ac:dyDescent="0.35">
      <c r="A70" s="21" t="s">
        <v>37</v>
      </c>
      <c r="B70" s="32"/>
      <c r="C70" s="26"/>
      <c r="D70" s="26"/>
      <c r="E70" s="26"/>
      <c r="F70" s="26"/>
      <c r="H70" s="47"/>
      <c r="I70" s="47"/>
    </row>
    <row r="71" spans="1:12" x14ac:dyDescent="0.35">
      <c r="A71" s="19" t="s">
        <v>16</v>
      </c>
      <c r="B71" s="42"/>
      <c r="C71" s="8"/>
      <c r="D71" s="8"/>
      <c r="E71" s="8"/>
      <c r="F71" s="26"/>
      <c r="H71" s="47"/>
      <c r="I71" s="47"/>
    </row>
    <row r="72" spans="1:12" x14ac:dyDescent="0.35">
      <c r="A72" s="36" t="s">
        <v>38</v>
      </c>
      <c r="B72" s="59"/>
      <c r="C72" s="11">
        <v>2</v>
      </c>
      <c r="D72" s="11"/>
      <c r="E72" s="11">
        <f>C72+D72</f>
        <v>2</v>
      </c>
      <c r="F72" s="12">
        <v>107.95</v>
      </c>
      <c r="G72" s="13"/>
      <c r="H72" s="46">
        <f>E72*F72</f>
        <v>215.9</v>
      </c>
      <c r="I72" s="46"/>
      <c r="J72" t="s">
        <v>45</v>
      </c>
    </row>
    <row r="73" spans="1:12" hidden="1" x14ac:dyDescent="0.35">
      <c r="A73" s="36" t="s">
        <v>39</v>
      </c>
      <c r="B73" s="59"/>
      <c r="C73" s="11"/>
      <c r="D73" s="11"/>
      <c r="E73" s="11"/>
      <c r="F73" s="12"/>
      <c r="G73" s="13"/>
      <c r="H73" s="46"/>
      <c r="I73" s="46"/>
    </row>
    <row r="74" spans="1:12" ht="15" thickBot="1" x14ac:dyDescent="0.4">
      <c r="A74" s="37"/>
      <c r="B74" s="37"/>
      <c r="C74" s="15"/>
      <c r="D74" s="15"/>
      <c r="E74" s="15"/>
      <c r="F74" s="16"/>
      <c r="H74" s="47"/>
      <c r="I74" s="47"/>
    </row>
    <row r="75" spans="1:12" ht="15.5" thickTop="1" thickBot="1" x14ac:dyDescent="0.4">
      <c r="A75" s="38" t="s">
        <v>44</v>
      </c>
      <c r="B75" s="32"/>
      <c r="C75" s="15"/>
      <c r="D75" s="15"/>
      <c r="E75" s="15"/>
      <c r="F75" s="16"/>
      <c r="H75" s="47"/>
      <c r="I75" s="47"/>
    </row>
    <row r="76" spans="1:12" ht="15" thickTop="1" x14ac:dyDescent="0.35">
      <c r="A76" s="39" t="s">
        <v>40</v>
      </c>
      <c r="B76" s="39"/>
      <c r="C76" s="15"/>
      <c r="D76" s="15"/>
      <c r="E76" s="15"/>
      <c r="F76" s="16"/>
      <c r="H76" s="47"/>
      <c r="I76" s="47"/>
    </row>
    <row r="77" spans="1:12" x14ac:dyDescent="0.35">
      <c r="A77" s="40"/>
      <c r="B77" s="42"/>
      <c r="C77" s="15"/>
      <c r="D77" s="15"/>
      <c r="E77" s="15"/>
      <c r="F77" s="16"/>
      <c r="H77" s="47"/>
      <c r="I77" s="47"/>
    </row>
    <row r="78" spans="1:12" x14ac:dyDescent="0.35">
      <c r="A78" s="10" t="s">
        <v>7</v>
      </c>
      <c r="B78" s="51">
        <v>25</v>
      </c>
      <c r="C78" s="41">
        <f>B78*$B$1</f>
        <v>300</v>
      </c>
      <c r="D78" s="41">
        <v>25</v>
      </c>
      <c r="E78" s="41">
        <f>C78+D78</f>
        <v>325</v>
      </c>
      <c r="F78" s="12">
        <v>0.96</v>
      </c>
      <c r="G78" s="13"/>
      <c r="H78" s="46">
        <f>E78*F78</f>
        <v>312</v>
      </c>
      <c r="I78" s="46"/>
      <c r="J78" t="s">
        <v>45</v>
      </c>
    </row>
    <row r="79" spans="1:12" x14ac:dyDescent="0.35">
      <c r="A79" s="10" t="s">
        <v>41</v>
      </c>
      <c r="B79" s="51">
        <v>600</v>
      </c>
      <c r="C79" s="41">
        <f>B79*$B$1</f>
        <v>7200</v>
      </c>
      <c r="D79" s="41">
        <v>600</v>
      </c>
      <c r="E79" s="41">
        <f>C79+D79</f>
        <v>7800</v>
      </c>
      <c r="F79" s="12">
        <v>1.1499999999999999</v>
      </c>
      <c r="G79" s="13"/>
      <c r="H79" s="46">
        <f>E79*F79</f>
        <v>8970</v>
      </c>
      <c r="I79" s="46"/>
      <c r="J79" t="s">
        <v>45</v>
      </c>
      <c r="L79" s="48"/>
    </row>
    <row r="80" spans="1:12" x14ac:dyDescent="0.35">
      <c r="A80" s="10" t="s">
        <v>9</v>
      </c>
      <c r="B80" s="51">
        <v>10</v>
      </c>
      <c r="C80" s="41">
        <f>B80*$B$1</f>
        <v>120</v>
      </c>
      <c r="D80" s="41">
        <v>10</v>
      </c>
      <c r="E80" s="41">
        <f>C80+D80</f>
        <v>130</v>
      </c>
      <c r="F80" s="12">
        <v>1.75</v>
      </c>
      <c r="G80" s="13"/>
      <c r="H80" s="46">
        <f>E80*F80</f>
        <v>227.5</v>
      </c>
      <c r="I80" s="46"/>
      <c r="J80" t="s">
        <v>45</v>
      </c>
    </row>
    <row r="81" spans="1:10" x14ac:dyDescent="0.35">
      <c r="A81" s="10" t="s">
        <v>10</v>
      </c>
      <c r="B81" s="51">
        <v>10</v>
      </c>
      <c r="C81" s="41">
        <f>B81*$B$1</f>
        <v>120</v>
      </c>
      <c r="D81" s="41">
        <v>10</v>
      </c>
      <c r="E81" s="41">
        <f>C81+D81</f>
        <v>130</v>
      </c>
      <c r="F81" s="12">
        <v>7.45</v>
      </c>
      <c r="G81" s="13"/>
      <c r="H81" s="46">
        <f>E81*F81</f>
        <v>968.5</v>
      </c>
      <c r="I81" s="46"/>
      <c r="J81" t="s">
        <v>45</v>
      </c>
    </row>
    <row r="82" spans="1:10" ht="15" thickBot="1" x14ac:dyDescent="0.4">
      <c r="A82" s="42"/>
      <c r="B82" s="42"/>
      <c r="C82" s="43"/>
      <c r="D82" s="43"/>
      <c r="E82" s="43"/>
      <c r="F82" s="16"/>
      <c r="H82" s="47"/>
      <c r="I82" s="47"/>
    </row>
    <row r="83" spans="1:10" ht="15.5" thickTop="1" thickBot="1" x14ac:dyDescent="0.4">
      <c r="A83" s="38" t="s">
        <v>61</v>
      </c>
      <c r="B83" s="42"/>
      <c r="C83" s="43"/>
      <c r="D83" s="43"/>
      <c r="E83" s="43"/>
      <c r="F83" s="16"/>
      <c r="H83" s="47"/>
      <c r="I83" s="47"/>
    </row>
    <row r="84" spans="1:10" ht="15" thickTop="1" x14ac:dyDescent="0.35">
      <c r="A84" s="42"/>
      <c r="B84" s="42"/>
      <c r="C84" s="43"/>
      <c r="D84" s="43"/>
      <c r="E84" s="43"/>
      <c r="F84" s="16"/>
      <c r="H84" s="47"/>
      <c r="I84" s="47"/>
    </row>
    <row r="85" spans="1:10" x14ac:dyDescent="0.35">
      <c r="A85" s="29" t="s">
        <v>62</v>
      </c>
      <c r="B85" s="42"/>
      <c r="C85" s="43"/>
      <c r="D85" s="43"/>
      <c r="E85" s="84">
        <v>7000</v>
      </c>
      <c r="F85" s="16">
        <v>7.0000000000000007E-2</v>
      </c>
      <c r="H85" s="47">
        <f>E85*F85</f>
        <v>490.00000000000006</v>
      </c>
      <c r="I85" s="47"/>
    </row>
    <row r="86" spans="1:10" x14ac:dyDescent="0.35">
      <c r="A86" s="29" t="s">
        <v>63</v>
      </c>
      <c r="B86" s="42"/>
      <c r="C86" s="43"/>
      <c r="D86" s="43"/>
      <c r="E86" s="84">
        <v>7000</v>
      </c>
      <c r="F86" s="16">
        <v>0.08</v>
      </c>
      <c r="H86" s="47">
        <f t="shared" ref="H86:H91" si="8">E86*F86</f>
        <v>560</v>
      </c>
      <c r="I86" s="47"/>
    </row>
    <row r="87" spans="1:10" x14ac:dyDescent="0.35">
      <c r="A87" s="29" t="s">
        <v>64</v>
      </c>
      <c r="B87" s="42"/>
      <c r="C87" s="43"/>
      <c r="D87" s="43"/>
      <c r="E87" s="84">
        <v>182</v>
      </c>
      <c r="F87" s="16">
        <v>7.0000000000000007E-2</v>
      </c>
      <c r="H87" s="47">
        <f t="shared" si="8"/>
        <v>12.740000000000002</v>
      </c>
      <c r="I87" s="47"/>
    </row>
    <row r="88" spans="1:10" x14ac:dyDescent="0.35">
      <c r="A88" s="29" t="s">
        <v>65</v>
      </c>
      <c r="B88" s="42"/>
      <c r="C88" s="43"/>
      <c r="D88" s="43"/>
      <c r="E88" s="84">
        <v>182</v>
      </c>
      <c r="F88" s="16">
        <v>0.2</v>
      </c>
      <c r="H88" s="47">
        <f t="shared" si="8"/>
        <v>36.4</v>
      </c>
      <c r="I88" s="47"/>
    </row>
    <row r="89" spans="1:10" x14ac:dyDescent="0.35">
      <c r="A89" s="29" t="s">
        <v>66</v>
      </c>
      <c r="B89" s="42"/>
      <c r="C89" s="43"/>
      <c r="D89" s="43"/>
      <c r="E89" s="84">
        <v>182</v>
      </c>
      <c r="F89" s="16">
        <v>0.12</v>
      </c>
      <c r="H89" s="47">
        <f t="shared" si="8"/>
        <v>21.84</v>
      </c>
      <c r="I89" s="47"/>
    </row>
    <row r="90" spans="1:10" x14ac:dyDescent="0.35">
      <c r="A90" s="29" t="s">
        <v>67</v>
      </c>
      <c r="C90" s="15"/>
      <c r="D90" s="15"/>
      <c r="E90" s="84">
        <v>182</v>
      </c>
      <c r="F90" s="83">
        <v>0.4</v>
      </c>
      <c r="H90" s="47">
        <f t="shared" si="8"/>
        <v>72.8</v>
      </c>
      <c r="I90" s="47"/>
    </row>
    <row r="91" spans="1:10" ht="48" customHeight="1" x14ac:dyDescent="0.35">
      <c r="A91" s="81" t="s">
        <v>68</v>
      </c>
      <c r="C91" s="15"/>
      <c r="D91" s="15"/>
      <c r="E91" s="85">
        <v>7364</v>
      </c>
      <c r="F91" s="83">
        <v>0.06</v>
      </c>
      <c r="H91" s="47">
        <f t="shared" si="8"/>
        <v>441.84</v>
      </c>
      <c r="I91" s="47"/>
    </row>
    <row r="92" spans="1:10" x14ac:dyDescent="0.35">
      <c r="A92" s="82"/>
      <c r="C92" s="15"/>
      <c r="D92" s="15"/>
      <c r="E92" s="15"/>
      <c r="F92" s="44"/>
      <c r="H92" s="47"/>
      <c r="I92" s="47"/>
    </row>
    <row r="93" spans="1:10" ht="15" thickBot="1" x14ac:dyDescent="0.4">
      <c r="H93" s="47"/>
      <c r="I93" s="47"/>
    </row>
    <row r="94" spans="1:10" ht="15" thickBot="1" x14ac:dyDescent="0.4">
      <c r="F94" s="91" t="s">
        <v>42</v>
      </c>
      <c r="G94" s="92"/>
      <c r="H94" s="93">
        <f>SUM(H6:H91)</f>
        <v>157898.67999999996</v>
      </c>
      <c r="I94" s="94"/>
    </row>
    <row r="95" spans="1:10" x14ac:dyDescent="0.35">
      <c r="F95" s="26"/>
      <c r="G95" s="86" t="s">
        <v>70</v>
      </c>
      <c r="I95">
        <f>113672.42/130100</f>
        <v>0.87373112990007684</v>
      </c>
      <c r="J95" s="80">
        <f>H94*I95</f>
        <v>137960.99208613063</v>
      </c>
    </row>
    <row r="96" spans="1:10" x14ac:dyDescent="0.35">
      <c r="F96" s="26"/>
      <c r="G96" s="45" t="s">
        <v>69</v>
      </c>
      <c r="I96" s="47">
        <v>144900</v>
      </c>
      <c r="J96">
        <f>I96/J95</f>
        <v>1.0502968832634754</v>
      </c>
    </row>
    <row r="97" spans="9:9" x14ac:dyDescent="0.35">
      <c r="I97" s="62"/>
    </row>
    <row r="99" spans="9:9" x14ac:dyDescent="0.35">
      <c r="I99" s="80">
        <f>H94*2</f>
        <v>315797.35999999993</v>
      </c>
    </row>
    <row r="100" spans="9:9" x14ac:dyDescent="0.35">
      <c r="I100" s="80">
        <f>H94*0.7</f>
        <v>110529.07599999997</v>
      </c>
    </row>
  </sheetData>
  <mergeCells count="2">
    <mergeCell ref="F94:G94"/>
    <mergeCell ref="H94:I94"/>
  </mergeCells>
  <pageMargins left="0.23622047244094491" right="0.23622047244094491" top="0.74803149606299213" bottom="0.74803149606299213" header="0.31496062992125984" footer="0.31496062992125984"/>
  <pageSetup paperSize="9" scale="4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762A-4FE6-42B2-B06C-97AE0D68A3BD}">
  <dimension ref="A1:D66"/>
  <sheetViews>
    <sheetView workbookViewId="0">
      <selection activeCell="G18" sqref="G18"/>
    </sheetView>
  </sheetViews>
  <sheetFormatPr baseColWidth="10" defaultRowHeight="14.5" x14ac:dyDescent="0.35"/>
  <cols>
    <col min="1" max="2" width="40.36328125" style="26" customWidth="1"/>
    <col min="3" max="3" width="20.453125" style="3" bestFit="1" customWidth="1"/>
  </cols>
  <sheetData>
    <row r="1" spans="1:4" ht="26.5" thickBot="1" x14ac:dyDescent="0.4">
      <c r="A1" s="1" t="s">
        <v>0</v>
      </c>
      <c r="B1" s="64"/>
    </row>
    <row r="2" spans="1:4" ht="29.5" thickBot="1" x14ac:dyDescent="0.4">
      <c r="A2" s="4" t="s">
        <v>1</v>
      </c>
      <c r="B2" s="65"/>
      <c r="C2" s="4" t="s">
        <v>46</v>
      </c>
    </row>
    <row r="3" spans="1:4" ht="15.5" thickTop="1" thickBot="1" x14ac:dyDescent="0.4">
      <c r="A3" s="5" t="s">
        <v>5</v>
      </c>
      <c r="B3" s="32"/>
    </row>
    <row r="4" spans="1:4" ht="15" thickTop="1" x14ac:dyDescent="0.35">
      <c r="A4" s="6" t="s">
        <v>6</v>
      </c>
      <c r="B4" s="49"/>
    </row>
    <row r="5" spans="1:4" x14ac:dyDescent="0.35">
      <c r="A5" s="7" t="s">
        <v>43</v>
      </c>
      <c r="B5" s="50"/>
      <c r="C5" s="9"/>
    </row>
    <row r="6" spans="1:4" x14ac:dyDescent="0.35">
      <c r="A6" s="10" t="s">
        <v>7</v>
      </c>
      <c r="B6" s="51">
        <v>4.1500000000000004</v>
      </c>
      <c r="C6" s="12">
        <v>5.29</v>
      </c>
      <c r="D6" s="62">
        <f>(C6-B6)/B6</f>
        <v>0.27469879518072277</v>
      </c>
    </row>
    <row r="7" spans="1:4" x14ac:dyDescent="0.35">
      <c r="A7" s="10" t="s">
        <v>8</v>
      </c>
      <c r="B7" s="51">
        <v>4.25</v>
      </c>
      <c r="C7" s="12">
        <v>5.43</v>
      </c>
      <c r="D7" s="62">
        <f t="shared" ref="D7:D60" si="0">(C7-B7)/B7</f>
        <v>0.27764705882352936</v>
      </c>
    </row>
    <row r="8" spans="1:4" x14ac:dyDescent="0.35">
      <c r="A8" s="10" t="s">
        <v>9</v>
      </c>
      <c r="B8" s="51">
        <v>4.7</v>
      </c>
      <c r="C8" s="12">
        <v>6</v>
      </c>
      <c r="D8" s="62">
        <f t="shared" si="0"/>
        <v>0.27659574468085102</v>
      </c>
    </row>
    <row r="9" spans="1:4" x14ac:dyDescent="0.35">
      <c r="A9" s="10" t="s">
        <v>10</v>
      </c>
      <c r="B9" s="51">
        <v>5.95</v>
      </c>
      <c r="C9" s="12">
        <v>7.5</v>
      </c>
      <c r="D9" s="62">
        <f t="shared" si="0"/>
        <v>0.26050420168067223</v>
      </c>
    </row>
    <row r="10" spans="1:4" x14ac:dyDescent="0.35">
      <c r="A10" s="10" t="s">
        <v>11</v>
      </c>
      <c r="B10" s="51">
        <v>8.6</v>
      </c>
      <c r="C10" s="12">
        <v>10.65</v>
      </c>
      <c r="D10" s="62">
        <f t="shared" si="0"/>
        <v>0.2383720930232559</v>
      </c>
    </row>
    <row r="11" spans="1:4" x14ac:dyDescent="0.35">
      <c r="A11" s="10" t="s">
        <v>12</v>
      </c>
      <c r="B11" s="51">
        <v>9.0500000000000007</v>
      </c>
      <c r="C11" s="12">
        <v>11.1</v>
      </c>
      <c r="D11" s="62">
        <f t="shared" si="0"/>
        <v>0.22651933701657445</v>
      </c>
    </row>
    <row r="12" spans="1:4" x14ac:dyDescent="0.35">
      <c r="A12" s="14"/>
      <c r="B12" s="14"/>
      <c r="C12" s="16"/>
      <c r="D12" s="62" t="e">
        <f t="shared" si="0"/>
        <v>#DIV/0!</v>
      </c>
    </row>
    <row r="13" spans="1:4" x14ac:dyDescent="0.35">
      <c r="A13" s="14"/>
      <c r="B13" s="14"/>
      <c r="C13" s="16"/>
      <c r="D13" s="62"/>
    </row>
    <row r="14" spans="1:4" x14ac:dyDescent="0.35">
      <c r="A14" s="20"/>
      <c r="B14" s="53"/>
      <c r="C14" s="16"/>
      <c r="D14" s="62"/>
    </row>
    <row r="15" spans="1:4" x14ac:dyDescent="0.35">
      <c r="A15" s="21" t="s">
        <v>15</v>
      </c>
      <c r="B15" s="32"/>
      <c r="C15" s="16"/>
      <c r="D15" s="62"/>
    </row>
    <row r="16" spans="1:4" x14ac:dyDescent="0.35">
      <c r="A16" s="22"/>
      <c r="B16" s="22"/>
      <c r="C16" s="16"/>
      <c r="D16" s="62"/>
    </row>
    <row r="17" spans="1:4" x14ac:dyDescent="0.35">
      <c r="A17" s="19" t="s">
        <v>16</v>
      </c>
      <c r="B17" s="42"/>
      <c r="C17" s="16"/>
      <c r="D17" s="62"/>
    </row>
    <row r="18" spans="1:4" x14ac:dyDescent="0.35">
      <c r="A18" s="23" t="s">
        <v>17</v>
      </c>
      <c r="B18" s="54">
        <v>1.6</v>
      </c>
      <c r="C18" s="12">
        <v>2.2000000000000002</v>
      </c>
      <c r="D18" s="62">
        <f t="shared" si="0"/>
        <v>0.37500000000000006</v>
      </c>
    </row>
    <row r="19" spans="1:4" x14ac:dyDescent="0.35">
      <c r="A19" s="23" t="s">
        <v>18</v>
      </c>
      <c r="B19" s="54">
        <v>1.95</v>
      </c>
      <c r="C19" s="12">
        <v>2.2799999999999998</v>
      </c>
      <c r="D19" s="62">
        <f t="shared" si="0"/>
        <v>0.16923076923076916</v>
      </c>
    </row>
    <row r="20" spans="1:4" x14ac:dyDescent="0.35">
      <c r="A20" s="23" t="s">
        <v>49</v>
      </c>
      <c r="B20" s="54">
        <v>0.55000000000000004</v>
      </c>
      <c r="C20" s="12">
        <v>2.2799999999999998</v>
      </c>
      <c r="D20" s="62">
        <f t="shared" si="0"/>
        <v>3.1454545454545446</v>
      </c>
    </row>
    <row r="21" spans="1:4" ht="26" x14ac:dyDescent="0.35">
      <c r="A21" s="23" t="s">
        <v>48</v>
      </c>
      <c r="B21" s="54">
        <v>0.7</v>
      </c>
      <c r="C21" s="12">
        <v>0.78</v>
      </c>
      <c r="D21" s="62">
        <f t="shared" si="0"/>
        <v>0.11428571428571439</v>
      </c>
    </row>
    <row r="22" spans="1:4" x14ac:dyDescent="0.35">
      <c r="A22" s="23" t="s">
        <v>19</v>
      </c>
      <c r="B22" s="54">
        <v>0.85</v>
      </c>
      <c r="C22" s="12">
        <v>0.98</v>
      </c>
      <c r="D22" s="62">
        <f t="shared" si="0"/>
        <v>0.15294117647058825</v>
      </c>
    </row>
    <row r="23" spans="1:4" x14ac:dyDescent="0.35">
      <c r="A23" s="24"/>
      <c r="B23" s="24"/>
      <c r="C23" s="16"/>
      <c r="D23" s="62"/>
    </row>
    <row r="24" spans="1:4" ht="15" thickBot="1" x14ac:dyDescent="0.4">
      <c r="A24" s="25" t="s">
        <v>20</v>
      </c>
      <c r="B24" s="32"/>
      <c r="C24" s="16"/>
      <c r="D24" s="62"/>
    </row>
    <row r="25" spans="1:4" ht="15" thickTop="1" x14ac:dyDescent="0.35">
      <c r="C25" s="16"/>
      <c r="D25" s="62"/>
    </row>
    <row r="26" spans="1:4" x14ac:dyDescent="0.35">
      <c r="A26" s="27" t="s">
        <v>21</v>
      </c>
      <c r="B26" s="55"/>
      <c r="C26" s="26"/>
      <c r="D26" s="62"/>
    </row>
    <row r="27" spans="1:4" x14ac:dyDescent="0.35">
      <c r="A27" s="29" t="s">
        <v>22</v>
      </c>
      <c r="B27" s="56">
        <v>18.55</v>
      </c>
      <c r="C27" s="30">
        <v>18.55</v>
      </c>
      <c r="D27" s="62">
        <f t="shared" si="0"/>
        <v>0</v>
      </c>
    </row>
    <row r="28" spans="1:4" x14ac:dyDescent="0.35">
      <c r="A28" s="29" t="s">
        <v>23</v>
      </c>
      <c r="B28" s="56">
        <v>22.73</v>
      </c>
      <c r="C28" s="30">
        <v>22.73</v>
      </c>
      <c r="D28" s="62">
        <f t="shared" si="0"/>
        <v>0</v>
      </c>
    </row>
    <row r="29" spans="1:4" x14ac:dyDescent="0.35">
      <c r="A29" s="29" t="s">
        <v>24</v>
      </c>
      <c r="B29" s="56">
        <v>27.27</v>
      </c>
      <c r="C29" s="30">
        <v>27.27</v>
      </c>
      <c r="D29" s="62">
        <f t="shared" si="0"/>
        <v>0</v>
      </c>
    </row>
    <row r="30" spans="1:4" x14ac:dyDescent="0.35">
      <c r="A30" s="29" t="s">
        <v>25</v>
      </c>
      <c r="B30" s="56">
        <v>3</v>
      </c>
      <c r="C30" s="30">
        <v>3</v>
      </c>
      <c r="D30" s="62">
        <f t="shared" si="0"/>
        <v>0</v>
      </c>
    </row>
    <row r="31" spans="1:4" x14ac:dyDescent="0.35">
      <c r="C31" s="31"/>
      <c r="D31" s="62"/>
    </row>
    <row r="32" spans="1:4" x14ac:dyDescent="0.35">
      <c r="A32" s="27" t="s">
        <v>26</v>
      </c>
      <c r="B32" s="55"/>
      <c r="C32" s="31"/>
      <c r="D32" s="62"/>
    </row>
    <row r="33" spans="1:4" x14ac:dyDescent="0.35">
      <c r="A33" s="29" t="s">
        <v>22</v>
      </c>
      <c r="B33" s="56">
        <v>12.56</v>
      </c>
      <c r="C33" s="30">
        <v>12.3</v>
      </c>
      <c r="D33" s="62"/>
    </row>
    <row r="34" spans="1:4" x14ac:dyDescent="0.35">
      <c r="A34" s="29" t="s">
        <v>23</v>
      </c>
      <c r="B34" s="56">
        <v>17.809999999999999</v>
      </c>
      <c r="C34" s="30">
        <v>15.18</v>
      </c>
      <c r="D34" s="62">
        <f t="shared" si="0"/>
        <v>-0.14766984839977537</v>
      </c>
    </row>
    <row r="35" spans="1:4" x14ac:dyDescent="0.35">
      <c r="A35" s="29" t="s">
        <v>27</v>
      </c>
      <c r="B35" s="56">
        <v>27.77</v>
      </c>
      <c r="C35" s="30">
        <v>19.86</v>
      </c>
      <c r="D35" s="62">
        <f t="shared" si="0"/>
        <v>-0.28483975513143683</v>
      </c>
    </row>
    <row r="36" spans="1:4" x14ac:dyDescent="0.35">
      <c r="A36" s="29" t="s">
        <v>28</v>
      </c>
      <c r="B36" s="56">
        <v>37.31</v>
      </c>
      <c r="C36" s="30">
        <v>23.64</v>
      </c>
      <c r="D36" s="62">
        <f t="shared" si="0"/>
        <v>-0.36638970785312253</v>
      </c>
    </row>
    <row r="37" spans="1:4" x14ac:dyDescent="0.35">
      <c r="A37" s="29" t="s">
        <v>29</v>
      </c>
      <c r="B37" s="56">
        <v>47.27</v>
      </c>
      <c r="C37" s="30">
        <v>28.8</v>
      </c>
      <c r="D37" s="62">
        <f t="shared" si="0"/>
        <v>-0.39073408081235461</v>
      </c>
    </row>
    <row r="38" spans="1:4" x14ac:dyDescent="0.35">
      <c r="A38" s="29" t="s">
        <v>30</v>
      </c>
      <c r="B38" s="56">
        <v>57.19</v>
      </c>
      <c r="C38" s="30">
        <v>34.1</v>
      </c>
      <c r="D38" s="62">
        <f t="shared" si="0"/>
        <v>-0.40374191292183942</v>
      </c>
    </row>
    <row r="39" spans="1:4" x14ac:dyDescent="0.35">
      <c r="A39" s="29" t="s">
        <v>31</v>
      </c>
      <c r="B39" s="56">
        <v>67.23</v>
      </c>
      <c r="C39" s="30">
        <v>39.25</v>
      </c>
      <c r="D39" s="62">
        <f t="shared" si="0"/>
        <v>-0.41618325152461705</v>
      </c>
    </row>
    <row r="40" spans="1:4" x14ac:dyDescent="0.35">
      <c r="A40" s="29" t="s">
        <v>25</v>
      </c>
      <c r="B40" s="56">
        <v>2.0699999999999998</v>
      </c>
      <c r="C40" s="30">
        <v>1.1100000000000001</v>
      </c>
      <c r="D40" s="62">
        <f t="shared" si="0"/>
        <v>-0.46376811594202888</v>
      </c>
    </row>
    <row r="41" spans="1:4" ht="15" thickBot="1" x14ac:dyDescent="0.4">
      <c r="A41" s="32"/>
      <c r="B41" s="32"/>
      <c r="C41" s="31"/>
      <c r="D41" s="62"/>
    </row>
    <row r="42" spans="1:4" ht="15" thickBot="1" x14ac:dyDescent="0.4">
      <c r="A42" s="33" t="s">
        <v>32</v>
      </c>
      <c r="B42" s="57"/>
      <c r="C42" s="16"/>
      <c r="D42" s="62"/>
    </row>
    <row r="43" spans="1:4" x14ac:dyDescent="0.35">
      <c r="A43" s="24"/>
      <c r="B43" s="24"/>
      <c r="C43" s="16"/>
      <c r="D43" s="62"/>
    </row>
    <row r="44" spans="1:4" x14ac:dyDescent="0.35">
      <c r="A44" s="34" t="s">
        <v>33</v>
      </c>
      <c r="B44" s="58"/>
      <c r="C44" s="16"/>
      <c r="D44" s="62"/>
    </row>
    <row r="45" spans="1:4" x14ac:dyDescent="0.35">
      <c r="A45" s="35" t="s">
        <v>34</v>
      </c>
      <c r="B45" s="51">
        <v>7.65</v>
      </c>
      <c r="C45" s="12">
        <v>10</v>
      </c>
      <c r="D45" s="62">
        <f t="shared" si="0"/>
        <v>0.30718954248366009</v>
      </c>
    </row>
    <row r="46" spans="1:4" x14ac:dyDescent="0.35">
      <c r="A46" s="35" t="s">
        <v>35</v>
      </c>
      <c r="B46" s="51">
        <v>1.8</v>
      </c>
      <c r="C46" s="12">
        <v>2.5</v>
      </c>
      <c r="D46" s="62">
        <f t="shared" si="0"/>
        <v>0.38888888888888884</v>
      </c>
    </row>
    <row r="47" spans="1:4" x14ac:dyDescent="0.35">
      <c r="A47" s="29" t="s">
        <v>36</v>
      </c>
      <c r="B47" s="56">
        <v>4.4800000000000004</v>
      </c>
      <c r="C47" s="12">
        <v>5.5</v>
      </c>
      <c r="D47" s="62">
        <f t="shared" si="0"/>
        <v>0.22767857142857131</v>
      </c>
    </row>
    <row r="48" spans="1:4" x14ac:dyDescent="0.35">
      <c r="C48" s="16"/>
      <c r="D48" s="62"/>
    </row>
    <row r="49" spans="1:4" x14ac:dyDescent="0.35">
      <c r="A49" s="21" t="s">
        <v>37</v>
      </c>
      <c r="B49" s="32"/>
      <c r="C49" s="26"/>
      <c r="D49" s="62"/>
    </row>
    <row r="50" spans="1:4" x14ac:dyDescent="0.35">
      <c r="A50" s="19" t="s">
        <v>16</v>
      </c>
      <c r="B50" s="42"/>
      <c r="C50" s="26"/>
      <c r="D50" s="62"/>
    </row>
    <row r="51" spans="1:4" x14ac:dyDescent="0.35">
      <c r="A51" s="36" t="s">
        <v>38</v>
      </c>
      <c r="B51" s="59">
        <v>93.72</v>
      </c>
      <c r="C51" s="12">
        <v>104.3</v>
      </c>
      <c r="D51" s="62">
        <f t="shared" si="0"/>
        <v>0.11288945795988048</v>
      </c>
    </row>
    <row r="52" spans="1:4" x14ac:dyDescent="0.35">
      <c r="A52" s="36" t="s">
        <v>39</v>
      </c>
      <c r="B52" s="59">
        <v>106.73</v>
      </c>
      <c r="C52" s="12"/>
      <c r="D52" s="62">
        <f t="shared" si="0"/>
        <v>-1</v>
      </c>
    </row>
    <row r="53" spans="1:4" ht="15" thickBot="1" x14ac:dyDescent="0.4">
      <c r="A53" s="37"/>
      <c r="B53" s="37"/>
      <c r="C53" s="16"/>
      <c r="D53" s="62"/>
    </row>
    <row r="54" spans="1:4" ht="15.5" thickTop="1" thickBot="1" x14ac:dyDescent="0.4">
      <c r="A54" s="38" t="s">
        <v>44</v>
      </c>
      <c r="B54" s="32"/>
      <c r="C54" s="16"/>
      <c r="D54" s="62"/>
    </row>
    <row r="55" spans="1:4" ht="15" thickTop="1" x14ac:dyDescent="0.35">
      <c r="A55" s="39" t="s">
        <v>40</v>
      </c>
      <c r="B55" s="39"/>
      <c r="C55" s="16"/>
      <c r="D55" s="62"/>
    </row>
    <row r="56" spans="1:4" x14ac:dyDescent="0.35">
      <c r="A56" s="40"/>
      <c r="B56" s="42"/>
      <c r="C56" s="16"/>
      <c r="D56" s="62"/>
    </row>
    <row r="57" spans="1:4" x14ac:dyDescent="0.35">
      <c r="A57" s="10" t="s">
        <v>7</v>
      </c>
      <c r="B57" s="51">
        <v>0.7</v>
      </c>
      <c r="C57" s="12">
        <v>0.89</v>
      </c>
      <c r="D57" s="62">
        <f t="shared" si="0"/>
        <v>0.27142857142857152</v>
      </c>
    </row>
    <row r="58" spans="1:4" x14ac:dyDescent="0.35">
      <c r="A58" s="10" t="s">
        <v>41</v>
      </c>
      <c r="B58" s="51">
        <v>0.8</v>
      </c>
      <c r="C58" s="12">
        <v>1.03</v>
      </c>
      <c r="D58" s="62">
        <f t="shared" si="0"/>
        <v>0.28749999999999998</v>
      </c>
    </row>
    <row r="59" spans="1:4" x14ac:dyDescent="0.35">
      <c r="A59" s="10" t="s">
        <v>9</v>
      </c>
      <c r="B59" s="51">
        <v>1.25</v>
      </c>
      <c r="C59" s="12">
        <v>1.6</v>
      </c>
      <c r="D59" s="62">
        <f t="shared" si="0"/>
        <v>0.28000000000000008</v>
      </c>
    </row>
    <row r="60" spans="1:4" x14ac:dyDescent="0.35">
      <c r="A60" s="10" t="s">
        <v>10</v>
      </c>
      <c r="B60" s="51">
        <v>2.5</v>
      </c>
      <c r="C60" s="12">
        <v>3.1</v>
      </c>
      <c r="D60" s="62">
        <f t="shared" si="0"/>
        <v>0.24000000000000005</v>
      </c>
    </row>
    <row r="61" spans="1:4" x14ac:dyDescent="0.35">
      <c r="A61" s="42"/>
      <c r="B61" s="42"/>
      <c r="C61" s="16"/>
    </row>
    <row r="62" spans="1:4" x14ac:dyDescent="0.35">
      <c r="C62" s="44"/>
    </row>
    <row r="64" spans="1:4" x14ac:dyDescent="0.35">
      <c r="C64"/>
    </row>
    <row r="65" spans="3:3" x14ac:dyDescent="0.35">
      <c r="C65" s="26"/>
    </row>
    <row r="66" spans="3:3" x14ac:dyDescent="0.35">
      <c r="C66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C6C90-22FA-4247-9ECE-6909B33853B2}">
  <dimension ref="A1:F72"/>
  <sheetViews>
    <sheetView tabSelected="1" topLeftCell="A66" workbookViewId="0">
      <selection activeCell="G66" sqref="G66"/>
    </sheetView>
  </sheetViews>
  <sheetFormatPr baseColWidth="10" defaultRowHeight="14.5" x14ac:dyDescent="0.35"/>
  <cols>
    <col min="1" max="1" width="51.36328125" bestFit="1" customWidth="1"/>
    <col min="2" max="2" width="11.54296875" style="89"/>
    <col min="6" max="6" width="13.1796875" customWidth="1"/>
  </cols>
  <sheetData>
    <row r="1" spans="1:6" ht="26.5" thickBot="1" x14ac:dyDescent="0.4">
      <c r="A1" s="1" t="s">
        <v>0</v>
      </c>
      <c r="B1" s="87"/>
      <c r="C1" s="3"/>
    </row>
    <row r="2" spans="1:6" ht="44" thickBot="1" x14ac:dyDescent="0.4">
      <c r="A2" s="4" t="s">
        <v>1</v>
      </c>
      <c r="B2" s="88" t="s">
        <v>71</v>
      </c>
      <c r="C2" s="4" t="s">
        <v>60</v>
      </c>
      <c r="D2" s="4" t="s">
        <v>2</v>
      </c>
      <c r="E2" s="4" t="s">
        <v>3</v>
      </c>
      <c r="F2" s="4" t="s">
        <v>4</v>
      </c>
    </row>
    <row r="3" spans="1:6" ht="15.5" thickTop="1" thickBot="1" x14ac:dyDescent="0.4">
      <c r="A3" s="5" t="s">
        <v>5</v>
      </c>
    </row>
    <row r="4" spans="1:6" ht="15" thickTop="1" x14ac:dyDescent="0.35">
      <c r="A4" s="6" t="s">
        <v>6</v>
      </c>
    </row>
    <row r="5" spans="1:6" x14ac:dyDescent="0.35">
      <c r="A5" s="7" t="s">
        <v>43</v>
      </c>
    </row>
    <row r="6" spans="1:6" x14ac:dyDescent="0.35">
      <c r="A6" s="10" t="s">
        <v>7</v>
      </c>
      <c r="B6" s="90">
        <v>10806</v>
      </c>
      <c r="C6" s="13">
        <v>5.74</v>
      </c>
      <c r="D6" s="13"/>
      <c r="E6" s="13"/>
      <c r="F6" s="13"/>
    </row>
    <row r="7" spans="1:6" x14ac:dyDescent="0.35">
      <c r="A7" s="10" t="s">
        <v>8</v>
      </c>
      <c r="B7" s="90">
        <v>3368</v>
      </c>
      <c r="C7" s="13">
        <v>5.93</v>
      </c>
      <c r="D7" s="13"/>
      <c r="E7" s="13"/>
      <c r="F7" s="13"/>
    </row>
    <row r="8" spans="1:6" x14ac:dyDescent="0.35">
      <c r="A8" s="10" t="s">
        <v>9</v>
      </c>
      <c r="B8" s="90">
        <v>143</v>
      </c>
      <c r="C8" s="13">
        <v>6.53</v>
      </c>
      <c r="D8" s="13"/>
      <c r="E8" s="13"/>
      <c r="F8" s="13"/>
    </row>
    <row r="9" spans="1:6" x14ac:dyDescent="0.35">
      <c r="A9" s="10" t="s">
        <v>10</v>
      </c>
      <c r="B9" s="90">
        <v>13</v>
      </c>
      <c r="C9" s="13">
        <v>8.48</v>
      </c>
      <c r="D9" s="13"/>
      <c r="E9" s="13"/>
      <c r="F9" s="13"/>
    </row>
    <row r="10" spans="1:6" x14ac:dyDescent="0.35">
      <c r="A10" s="10" t="s">
        <v>11</v>
      </c>
      <c r="B10" s="90">
        <v>13</v>
      </c>
      <c r="C10" s="13">
        <v>11.68</v>
      </c>
      <c r="D10" s="13"/>
      <c r="E10" s="13"/>
      <c r="F10" s="13"/>
    </row>
    <row r="11" spans="1:6" x14ac:dyDescent="0.35">
      <c r="A11" s="10" t="s">
        <v>12</v>
      </c>
      <c r="B11" s="90">
        <v>13</v>
      </c>
      <c r="C11" s="13">
        <v>12.23</v>
      </c>
      <c r="D11" s="13"/>
      <c r="E11" s="13"/>
      <c r="F11" s="13"/>
    </row>
    <row r="12" spans="1:6" x14ac:dyDescent="0.35">
      <c r="A12" s="14"/>
    </row>
    <row r="13" spans="1:6" x14ac:dyDescent="0.35">
      <c r="A13" s="20"/>
    </row>
    <row r="14" spans="1:6" x14ac:dyDescent="0.35">
      <c r="A14" s="21" t="s">
        <v>15</v>
      </c>
    </row>
    <row r="15" spans="1:6" x14ac:dyDescent="0.35">
      <c r="A15" s="22"/>
    </row>
    <row r="16" spans="1:6" x14ac:dyDescent="0.35">
      <c r="A16" s="19" t="s">
        <v>52</v>
      </c>
    </row>
    <row r="17" spans="1:6" x14ac:dyDescent="0.35">
      <c r="A17" s="23" t="s">
        <v>56</v>
      </c>
      <c r="B17" s="90">
        <v>480</v>
      </c>
      <c r="C17" s="13">
        <v>2.4</v>
      </c>
      <c r="D17" s="13"/>
      <c r="E17" s="13"/>
      <c r="F17" s="13"/>
    </row>
    <row r="18" spans="1:6" x14ac:dyDescent="0.35">
      <c r="A18" s="23" t="s">
        <v>53</v>
      </c>
      <c r="B18" s="90">
        <v>480</v>
      </c>
      <c r="C18" s="13">
        <v>2.4</v>
      </c>
      <c r="D18" s="13"/>
      <c r="E18" s="13"/>
      <c r="F18" s="13"/>
    </row>
    <row r="19" spans="1:6" x14ac:dyDescent="0.35">
      <c r="A19" s="23" t="s">
        <v>57</v>
      </c>
      <c r="B19" s="90">
        <v>480</v>
      </c>
      <c r="C19" s="13">
        <v>0.83</v>
      </c>
      <c r="D19" s="13"/>
      <c r="E19" s="13"/>
      <c r="F19" s="13"/>
    </row>
    <row r="20" spans="1:6" x14ac:dyDescent="0.35">
      <c r="A20" s="23" t="s">
        <v>58</v>
      </c>
      <c r="B20" s="90">
        <v>12</v>
      </c>
      <c r="C20" s="13">
        <v>1.75</v>
      </c>
      <c r="D20" s="13"/>
      <c r="E20" s="13"/>
      <c r="F20" s="13"/>
    </row>
    <row r="21" spans="1:6" x14ac:dyDescent="0.35">
      <c r="A21" s="68"/>
    </row>
    <row r="22" spans="1:6" x14ac:dyDescent="0.35">
      <c r="A22" s="19" t="s">
        <v>54</v>
      </c>
    </row>
    <row r="23" spans="1:6" x14ac:dyDescent="0.35">
      <c r="A23" s="23" t="s">
        <v>56</v>
      </c>
      <c r="B23" s="90">
        <v>13876</v>
      </c>
      <c r="C23" s="13">
        <v>2.4</v>
      </c>
      <c r="D23" s="13"/>
      <c r="E23" s="13"/>
      <c r="F23" s="13"/>
    </row>
    <row r="24" spans="1:6" x14ac:dyDescent="0.35">
      <c r="A24" s="23" t="s">
        <v>55</v>
      </c>
      <c r="B24" s="90">
        <v>13876</v>
      </c>
      <c r="C24" s="13">
        <v>1.03</v>
      </c>
      <c r="D24" s="13"/>
      <c r="E24" s="13"/>
      <c r="F24" s="13"/>
    </row>
    <row r="25" spans="1:6" x14ac:dyDescent="0.35">
      <c r="A25" s="23" t="s">
        <v>57</v>
      </c>
      <c r="B25" s="90">
        <v>13876</v>
      </c>
      <c r="C25" s="13">
        <v>0.83</v>
      </c>
      <c r="D25" s="13"/>
      <c r="E25" s="13"/>
      <c r="F25" s="13"/>
    </row>
    <row r="26" spans="1:6" x14ac:dyDescent="0.35">
      <c r="A26" s="23" t="s">
        <v>58</v>
      </c>
      <c r="B26" s="90">
        <v>12</v>
      </c>
      <c r="C26" s="13">
        <v>1.75</v>
      </c>
      <c r="D26" s="13"/>
      <c r="E26" s="13"/>
      <c r="F26" s="13"/>
    </row>
    <row r="27" spans="1:6" x14ac:dyDescent="0.35">
      <c r="A27" s="26"/>
    </row>
    <row r="28" spans="1:6" x14ac:dyDescent="0.35">
      <c r="A28" s="24"/>
    </row>
    <row r="29" spans="1:6" ht="15" thickBot="1" x14ac:dyDescent="0.4">
      <c r="A29" s="25" t="s">
        <v>20</v>
      </c>
    </row>
    <row r="30" spans="1:6" ht="15" thickTop="1" x14ac:dyDescent="0.35">
      <c r="A30" s="26"/>
    </row>
    <row r="31" spans="1:6" x14ac:dyDescent="0.35">
      <c r="A31" s="27" t="s">
        <v>26</v>
      </c>
    </row>
    <row r="32" spans="1:6" x14ac:dyDescent="0.35">
      <c r="A32" s="29" t="s">
        <v>22</v>
      </c>
      <c r="B32" s="90">
        <v>1</v>
      </c>
      <c r="C32" s="13">
        <v>12.69</v>
      </c>
      <c r="D32" s="13"/>
      <c r="E32" s="13"/>
      <c r="F32" s="13"/>
    </row>
    <row r="33" spans="1:6" x14ac:dyDescent="0.35">
      <c r="A33" s="29" t="s">
        <v>23</v>
      </c>
      <c r="B33" s="90">
        <v>1</v>
      </c>
      <c r="C33" s="13">
        <v>15.62</v>
      </c>
      <c r="D33" s="13"/>
      <c r="E33" s="13"/>
      <c r="F33" s="13"/>
    </row>
    <row r="34" spans="1:6" x14ac:dyDescent="0.35">
      <c r="A34" s="29" t="s">
        <v>27</v>
      </c>
      <c r="B34" s="90">
        <v>1</v>
      </c>
      <c r="C34" s="13">
        <v>20.45</v>
      </c>
      <c r="D34" s="13"/>
      <c r="E34" s="13"/>
      <c r="F34" s="13"/>
    </row>
    <row r="35" spans="1:6" x14ac:dyDescent="0.35">
      <c r="A35" s="29" t="s">
        <v>28</v>
      </c>
      <c r="B35" s="90">
        <v>1</v>
      </c>
      <c r="C35" s="13">
        <v>24.34</v>
      </c>
      <c r="D35" s="13"/>
      <c r="E35" s="13"/>
      <c r="F35" s="13"/>
    </row>
    <row r="36" spans="1:6" x14ac:dyDescent="0.35">
      <c r="A36" s="29" t="s">
        <v>29</v>
      </c>
      <c r="B36" s="90">
        <v>1</v>
      </c>
      <c r="C36" s="13">
        <v>29.67</v>
      </c>
      <c r="D36" s="13"/>
      <c r="E36" s="13"/>
      <c r="F36" s="13"/>
    </row>
    <row r="37" spans="1:6" x14ac:dyDescent="0.35">
      <c r="A37" s="29" t="s">
        <v>30</v>
      </c>
      <c r="B37" s="90">
        <v>1</v>
      </c>
      <c r="C37" s="13">
        <v>35.119999999999997</v>
      </c>
      <c r="D37" s="13"/>
      <c r="E37" s="13"/>
      <c r="F37" s="13"/>
    </row>
    <row r="38" spans="1:6" x14ac:dyDescent="0.35">
      <c r="A38" s="29" t="s">
        <v>31</v>
      </c>
      <c r="B38" s="90">
        <v>1</v>
      </c>
      <c r="C38" s="13">
        <v>40.409999999999997</v>
      </c>
      <c r="D38" s="13"/>
      <c r="E38" s="13"/>
      <c r="F38" s="13"/>
    </row>
    <row r="39" spans="1:6" x14ac:dyDescent="0.35">
      <c r="A39" s="29" t="s">
        <v>25</v>
      </c>
      <c r="B39" s="90">
        <v>1</v>
      </c>
      <c r="C39" s="13">
        <v>1.1599999999999999</v>
      </c>
      <c r="D39" s="13"/>
      <c r="E39" s="13"/>
      <c r="F39" s="13"/>
    </row>
    <row r="40" spans="1:6" ht="15" thickBot="1" x14ac:dyDescent="0.4">
      <c r="A40" s="32"/>
    </row>
    <row r="41" spans="1:6" ht="15" thickBot="1" x14ac:dyDescent="0.4">
      <c r="A41" s="33" t="s">
        <v>32</v>
      </c>
    </row>
    <row r="42" spans="1:6" x14ac:dyDescent="0.35">
      <c r="A42" s="24"/>
    </row>
    <row r="43" spans="1:6" x14ac:dyDescent="0.35">
      <c r="A43" s="34" t="s">
        <v>33</v>
      </c>
    </row>
    <row r="44" spans="1:6" x14ac:dyDescent="0.35">
      <c r="A44" s="35" t="s">
        <v>34</v>
      </c>
      <c r="B44" s="90">
        <v>10</v>
      </c>
      <c r="C44" s="13">
        <v>10</v>
      </c>
      <c r="D44" s="13"/>
      <c r="E44" s="13"/>
      <c r="F44" s="13"/>
    </row>
    <row r="45" spans="1:6" x14ac:dyDescent="0.35">
      <c r="A45" s="35" t="s">
        <v>35</v>
      </c>
      <c r="B45" s="90">
        <v>10</v>
      </c>
      <c r="C45" s="13">
        <v>2.5</v>
      </c>
      <c r="D45" s="13"/>
      <c r="E45" s="13"/>
      <c r="F45" s="13"/>
    </row>
    <row r="46" spans="1:6" x14ac:dyDescent="0.35">
      <c r="A46" s="29" t="s">
        <v>36</v>
      </c>
      <c r="B46" s="90">
        <v>10</v>
      </c>
      <c r="C46" s="13">
        <v>5.5</v>
      </c>
      <c r="D46" s="13"/>
      <c r="E46" s="13"/>
      <c r="F46" s="13"/>
    </row>
    <row r="47" spans="1:6" x14ac:dyDescent="0.35">
      <c r="A47" s="26"/>
    </row>
    <row r="48" spans="1:6" x14ac:dyDescent="0.35">
      <c r="A48" s="21" t="s">
        <v>37</v>
      </c>
    </row>
    <row r="49" spans="1:6" x14ac:dyDescent="0.35">
      <c r="A49" s="19" t="s">
        <v>16</v>
      </c>
    </row>
    <row r="50" spans="1:6" x14ac:dyDescent="0.35">
      <c r="A50" s="36" t="s">
        <v>38</v>
      </c>
      <c r="B50" s="90">
        <v>2</v>
      </c>
      <c r="C50" s="13">
        <v>107.95</v>
      </c>
      <c r="D50" s="13"/>
      <c r="E50" s="13"/>
      <c r="F50" s="13"/>
    </row>
    <row r="51" spans="1:6" ht="15" thickBot="1" x14ac:dyDescent="0.4">
      <c r="A51" s="37"/>
    </row>
    <row r="52" spans="1:6" ht="15.5" thickTop="1" thickBot="1" x14ac:dyDescent="0.4">
      <c r="A52" s="38" t="s">
        <v>44</v>
      </c>
    </row>
    <row r="53" spans="1:6" ht="15" thickTop="1" x14ac:dyDescent="0.35">
      <c r="A53" s="39" t="s">
        <v>40</v>
      </c>
    </row>
    <row r="54" spans="1:6" x14ac:dyDescent="0.35">
      <c r="A54" s="40"/>
    </row>
    <row r="55" spans="1:6" x14ac:dyDescent="0.35">
      <c r="A55" s="10" t="s">
        <v>7</v>
      </c>
      <c r="B55" s="90">
        <v>325</v>
      </c>
      <c r="C55" s="13">
        <v>0.96</v>
      </c>
      <c r="D55" s="13"/>
      <c r="E55" s="13"/>
      <c r="F55" s="13"/>
    </row>
    <row r="56" spans="1:6" x14ac:dyDescent="0.35">
      <c r="A56" s="10" t="s">
        <v>41</v>
      </c>
      <c r="B56" s="90">
        <v>7800</v>
      </c>
      <c r="C56" s="13">
        <v>1.1499999999999999</v>
      </c>
      <c r="D56" s="13"/>
      <c r="E56" s="13"/>
      <c r="F56" s="13"/>
    </row>
    <row r="57" spans="1:6" x14ac:dyDescent="0.35">
      <c r="A57" s="10" t="s">
        <v>9</v>
      </c>
      <c r="B57" s="90">
        <v>130</v>
      </c>
      <c r="C57" s="13">
        <v>1.75</v>
      </c>
      <c r="D57" s="13"/>
      <c r="E57" s="13"/>
      <c r="F57" s="13"/>
    </row>
    <row r="58" spans="1:6" x14ac:dyDescent="0.35">
      <c r="A58" s="10" t="s">
        <v>10</v>
      </c>
      <c r="B58" s="90">
        <v>130</v>
      </c>
      <c r="C58" s="13">
        <v>7.45</v>
      </c>
      <c r="D58" s="13"/>
      <c r="E58" s="13"/>
      <c r="F58" s="13"/>
    </row>
    <row r="59" spans="1:6" ht="15" thickBot="1" x14ac:dyDescent="0.4">
      <c r="A59" s="42"/>
    </row>
    <row r="60" spans="1:6" ht="15.5" thickTop="1" thickBot="1" x14ac:dyDescent="0.4">
      <c r="A60" s="38" t="s">
        <v>61</v>
      </c>
    </row>
    <row r="61" spans="1:6" ht="15" thickTop="1" x14ac:dyDescent="0.35">
      <c r="A61" s="42"/>
    </row>
    <row r="62" spans="1:6" x14ac:dyDescent="0.35">
      <c r="A62" s="29" t="s">
        <v>62</v>
      </c>
      <c r="B62" s="90">
        <v>7000</v>
      </c>
      <c r="C62" s="13">
        <v>7.0000000000000007E-2</v>
      </c>
      <c r="D62" s="13"/>
      <c r="E62" s="13"/>
      <c r="F62" s="13"/>
    </row>
    <row r="63" spans="1:6" x14ac:dyDescent="0.35">
      <c r="A63" s="29" t="s">
        <v>63</v>
      </c>
      <c r="B63" s="90">
        <v>7000</v>
      </c>
      <c r="C63" s="13">
        <v>0.08</v>
      </c>
      <c r="D63" s="13"/>
      <c r="E63" s="13"/>
      <c r="F63" s="13"/>
    </row>
    <row r="64" spans="1:6" x14ac:dyDescent="0.35">
      <c r="A64" s="29" t="s">
        <v>64</v>
      </c>
      <c r="B64" s="90">
        <v>182</v>
      </c>
      <c r="C64" s="13">
        <v>7.0000000000000007E-2</v>
      </c>
      <c r="D64" s="13"/>
      <c r="E64" s="13"/>
      <c r="F64" s="13"/>
    </row>
    <row r="65" spans="1:6" x14ac:dyDescent="0.35">
      <c r="A65" s="29" t="s">
        <v>65</v>
      </c>
      <c r="B65" s="90">
        <v>182</v>
      </c>
      <c r="C65" s="13">
        <v>0.2</v>
      </c>
      <c r="D65" s="13"/>
      <c r="E65" s="13"/>
      <c r="F65" s="13"/>
    </row>
    <row r="66" spans="1:6" x14ac:dyDescent="0.35">
      <c r="A66" s="29" t="s">
        <v>66</v>
      </c>
      <c r="B66" s="90">
        <v>182</v>
      </c>
      <c r="C66" s="13">
        <v>0.12</v>
      </c>
      <c r="D66" s="13"/>
      <c r="E66" s="13"/>
      <c r="F66" s="13"/>
    </row>
    <row r="67" spans="1:6" x14ac:dyDescent="0.35">
      <c r="A67" s="29" t="s">
        <v>67</v>
      </c>
      <c r="B67" s="90">
        <v>182</v>
      </c>
      <c r="C67" s="13">
        <v>0.4</v>
      </c>
      <c r="D67" s="13"/>
      <c r="E67" s="13"/>
      <c r="F67" s="13"/>
    </row>
    <row r="68" spans="1:6" ht="39.5" x14ac:dyDescent="0.35">
      <c r="A68" s="81" t="s">
        <v>68</v>
      </c>
      <c r="B68" s="90">
        <v>7364</v>
      </c>
      <c r="C68" s="13">
        <v>0.06</v>
      </c>
      <c r="D68" s="13"/>
      <c r="E68" s="13"/>
      <c r="F68" s="13"/>
    </row>
    <row r="69" spans="1:6" ht="15" thickBot="1" x14ac:dyDescent="0.4"/>
    <row r="70" spans="1:6" ht="15" thickBot="1" x14ac:dyDescent="0.4">
      <c r="C70" s="91" t="s">
        <v>42</v>
      </c>
      <c r="D70" s="92"/>
      <c r="E70" s="93"/>
      <c r="F70" s="94"/>
    </row>
    <row r="72" spans="1:6" x14ac:dyDescent="0.35">
      <c r="D72" s="45" t="s">
        <v>69</v>
      </c>
      <c r="F72" s="47">
        <v>144900</v>
      </c>
    </row>
  </sheetData>
  <mergeCells count="2">
    <mergeCell ref="C70:D70"/>
    <mergeCell ref="E70:F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2</vt:lpstr>
      <vt:lpstr>Hoja1</vt:lpstr>
      <vt:lpstr>anexo lote 2 modelo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Iker Basagoiti Larruzea</dc:creator>
  <cp:lastModifiedBy>Unai Lerma Menchaca</cp:lastModifiedBy>
  <cp:lastPrinted>2025-06-17T07:44:51Z</cp:lastPrinted>
  <dcterms:created xsi:type="dcterms:W3CDTF">2025-06-09T14:58:04Z</dcterms:created>
  <dcterms:modified xsi:type="dcterms:W3CDTF">2026-07-23T17:34:12Z</dcterms:modified>
</cp:coreProperties>
</file>